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B a revize sklep A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05" sheetId="3" r:id="rId3"/>
    <sheet name="02 - č.p.206" sheetId="4" r:id="rId4"/>
    <sheet name="03 - č.p.207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úpravy sute...'!$C$128:$K$272</definedName>
    <definedName name="_xlnm.Print_Area" localSheetId="1">'01 - Stavební úpravy sute...'!$C$82:$J$110,'01 - Stavební úpravy sute...'!$C$116:$K$272</definedName>
    <definedName name="_xlnm.Print_Titles" localSheetId="1">'01 - Stavební úpravy sute...'!$128:$128</definedName>
    <definedName name="_xlnm._FilterDatabase" localSheetId="2" hidden="1">'01 - č.p.205'!$C$135:$K$321</definedName>
    <definedName name="_xlnm.Print_Area" localSheetId="2">'01 - č.p.205'!$C$82:$J$115,'01 - č.p.205'!$C$121:$K$321</definedName>
    <definedName name="_xlnm.Print_Titles" localSheetId="2">'01 - č.p.205'!$135:$135</definedName>
    <definedName name="_xlnm._FilterDatabase" localSheetId="3" hidden="1">'02 - č.p.206'!$C$135:$K$320</definedName>
    <definedName name="_xlnm.Print_Area" localSheetId="3">'02 - č.p.206'!$C$82:$J$115,'02 - č.p.206'!$C$121:$K$320</definedName>
    <definedName name="_xlnm.Print_Titles" localSheetId="3">'02 - č.p.206'!$135:$135</definedName>
    <definedName name="_xlnm._FilterDatabase" localSheetId="4" hidden="1">'03 - č.p.207'!$C$135:$K$321</definedName>
    <definedName name="_xlnm.Print_Area" localSheetId="4">'03 - č.p.207'!$C$82:$J$115,'03 - č.p.207'!$C$121:$K$321</definedName>
    <definedName name="_xlnm.Print_Titles" localSheetId="4">'03 - č.p.207'!$135:$135</definedName>
    <definedName name="_xlnm.Print_Area" localSheetId="5">'Seznam figur'!$C$4:$G$501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3"/>
  <c r="BH253"/>
  <c r="BG253"/>
  <c r="BE253"/>
  <c r="T253"/>
  <c r="T252"/>
  <c r="R253"/>
  <c r="R252"/>
  <c r="P253"/>
  <c r="P252"/>
  <c r="BI250"/>
  <c r="BH250"/>
  <c r="BG250"/>
  <c r="BE250"/>
  <c r="T250"/>
  <c r="T249"/>
  <c r="R250"/>
  <c r="R249"/>
  <c r="P250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J133"/>
  <c r="F132"/>
  <c r="F130"/>
  <c r="E128"/>
  <c r="J94"/>
  <c r="F93"/>
  <c r="F91"/>
  <c r="E89"/>
  <c r="J23"/>
  <c r="E23"/>
  <c r="J132"/>
  <c r="J22"/>
  <c r="J20"/>
  <c r="E20"/>
  <c r="F133"/>
  <c r="J19"/>
  <c r="J14"/>
  <c r="J130"/>
  <c r="E7"/>
  <c r="E124"/>
  <c i="4" r="J39"/>
  <c r="J38"/>
  <c i="1" r="AY98"/>
  <c i="4" r="J37"/>
  <c i="1" r="AX98"/>
  <c i="4"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1"/>
  <c r="BH301"/>
  <c r="BG301"/>
  <c r="BE301"/>
  <c r="T301"/>
  <c r="R301"/>
  <c r="P301"/>
  <c r="BI297"/>
  <c r="BH297"/>
  <c r="BG297"/>
  <c r="BE297"/>
  <c r="T297"/>
  <c r="R297"/>
  <c r="P297"/>
  <c r="BI294"/>
  <c r="BH294"/>
  <c r="BG294"/>
  <c r="BE294"/>
  <c r="T294"/>
  <c r="R294"/>
  <c r="P294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2"/>
  <c r="BH252"/>
  <c r="BG252"/>
  <c r="BE252"/>
  <c r="T252"/>
  <c r="T251"/>
  <c r="R252"/>
  <c r="R251"/>
  <c r="P252"/>
  <c r="P251"/>
  <c r="BI249"/>
  <c r="BH249"/>
  <c r="BG249"/>
  <c r="BE249"/>
  <c r="T249"/>
  <c r="T248"/>
  <c r="R249"/>
  <c r="R248"/>
  <c r="P249"/>
  <c r="P248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J133"/>
  <c r="F132"/>
  <c r="F130"/>
  <c r="E128"/>
  <c r="J94"/>
  <c r="F93"/>
  <c r="F91"/>
  <c r="E89"/>
  <c r="J23"/>
  <c r="E23"/>
  <c r="J132"/>
  <c r="J22"/>
  <c r="J20"/>
  <c r="E20"/>
  <c r="F133"/>
  <c r="J19"/>
  <c r="J14"/>
  <c r="J130"/>
  <c r="E7"/>
  <c r="E124"/>
  <c i="3" r="J39"/>
  <c r="J38"/>
  <c i="1" r="AY97"/>
  <c i="3" r="J37"/>
  <c i="1" r="AX97"/>
  <c i="3"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3"/>
  <c r="BH253"/>
  <c r="BG253"/>
  <c r="BE253"/>
  <c r="T253"/>
  <c r="T252"/>
  <c r="R253"/>
  <c r="R252"/>
  <c r="P253"/>
  <c r="P252"/>
  <c r="BI250"/>
  <c r="BH250"/>
  <c r="BG250"/>
  <c r="BE250"/>
  <c r="T250"/>
  <c r="T249"/>
  <c r="R250"/>
  <c r="R249"/>
  <c r="P250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J133"/>
  <c r="F132"/>
  <c r="F130"/>
  <c r="E128"/>
  <c r="J94"/>
  <c r="F93"/>
  <c r="F91"/>
  <c r="E89"/>
  <c r="J23"/>
  <c r="E23"/>
  <c r="J132"/>
  <c r="J22"/>
  <c r="J20"/>
  <c r="E20"/>
  <c r="F94"/>
  <c r="J19"/>
  <c r="J14"/>
  <c r="J130"/>
  <c r="E7"/>
  <c r="E124"/>
  <c i="2" r="J37"/>
  <c r="J36"/>
  <c i="1" r="AY95"/>
  <c i="2" r="J35"/>
  <c i="1" r="AX95"/>
  <c i="2" r="BI272"/>
  <c r="BH272"/>
  <c r="BG272"/>
  <c r="BE272"/>
  <c r="T272"/>
  <c r="T271"/>
  <c r="T270"/>
  <c r="R272"/>
  <c r="R271"/>
  <c r="R270"/>
  <c r="P272"/>
  <c r="P271"/>
  <c r="P270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T225"/>
  <c r="R226"/>
  <c r="R225"/>
  <c r="P226"/>
  <c r="P225"/>
  <c r="BI223"/>
  <c r="BH223"/>
  <c r="BG223"/>
  <c r="BE223"/>
  <c r="T223"/>
  <c r="T222"/>
  <c r="R223"/>
  <c r="R222"/>
  <c r="P223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123"/>
  <c r="E7"/>
  <c r="E119"/>
  <c i="1" r="L90"/>
  <c r="AM90"/>
  <c r="AM89"/>
  <c r="L89"/>
  <c r="AM87"/>
  <c r="L87"/>
  <c r="L85"/>
  <c r="L84"/>
  <c i="5" r="J320"/>
  <c r="J318"/>
  <c r="J316"/>
  <c r="J313"/>
  <c r="J311"/>
  <c r="J309"/>
  <c r="J307"/>
  <c r="J302"/>
  <c r="BK298"/>
  <c r="J295"/>
  <c r="BK290"/>
  <c r="BK288"/>
  <c r="J286"/>
  <c r="J284"/>
  <c r="J282"/>
  <c r="J280"/>
  <c r="BK276"/>
  <c r="BK274"/>
  <c r="BK272"/>
  <c r="BK266"/>
  <c r="J264"/>
  <c r="J262"/>
  <c r="BK260"/>
  <c r="BK258"/>
  <c r="J253"/>
  <c r="BK250"/>
  <c r="J248"/>
  <c r="J246"/>
  <c r="BK244"/>
  <c r="J242"/>
  <c r="J240"/>
  <c r="J238"/>
  <c r="J235"/>
  <c r="J233"/>
  <c r="J231"/>
  <c r="BK229"/>
  <c r="J229"/>
  <c r="BK227"/>
  <c r="J227"/>
  <c r="BK225"/>
  <c r="BK224"/>
  <c r="J222"/>
  <c r="J220"/>
  <c r="J218"/>
  <c r="J216"/>
  <c r="BK214"/>
  <c r="J212"/>
  <c r="BK210"/>
  <c r="BK208"/>
  <c r="J206"/>
  <c r="J204"/>
  <c r="BK202"/>
  <c r="J200"/>
  <c r="BK198"/>
  <c r="BK197"/>
  <c r="J194"/>
  <c r="BK192"/>
  <c r="J190"/>
  <c r="J189"/>
  <c r="J188"/>
  <c r="BK185"/>
  <c r="BK183"/>
  <c r="J179"/>
  <c r="BK177"/>
  <c r="BK172"/>
  <c r="J170"/>
  <c r="J168"/>
  <c r="J166"/>
  <c r="J164"/>
  <c r="J162"/>
  <c r="BK153"/>
  <c r="BK151"/>
  <c r="J149"/>
  <c r="BK147"/>
  <c r="BK144"/>
  <c r="J139"/>
  <c i="4" r="BK319"/>
  <c r="BK317"/>
  <c r="BK315"/>
  <c r="J312"/>
  <c r="BK310"/>
  <c r="J308"/>
  <c r="BK306"/>
  <c r="J301"/>
  <c r="J297"/>
  <c r="BK294"/>
  <c r="J291"/>
  <c r="BK289"/>
  <c r="BK287"/>
  <c r="J287"/>
  <c r="J285"/>
  <c r="J283"/>
  <c r="J281"/>
  <c r="BK279"/>
  <c r="BK275"/>
  <c r="BK273"/>
  <c r="BK271"/>
  <c r="BK265"/>
  <c r="BK263"/>
  <c r="J261"/>
  <c r="J259"/>
  <c r="BK257"/>
  <c r="J252"/>
  <c r="J249"/>
  <c r="J247"/>
  <c r="J245"/>
  <c r="J243"/>
  <c r="BK241"/>
  <c r="BK239"/>
  <c r="BK237"/>
  <c r="BK234"/>
  <c r="BK232"/>
  <c r="BK230"/>
  <c r="BK228"/>
  <c r="J226"/>
  <c r="J224"/>
  <c r="BK223"/>
  <c r="BK221"/>
  <c r="BK219"/>
  <c r="J217"/>
  <c r="BK215"/>
  <c r="BK213"/>
  <c r="BK211"/>
  <c r="J209"/>
  <c r="J207"/>
  <c r="J205"/>
  <c r="J203"/>
  <c r="J202"/>
  <c r="J200"/>
  <c r="BK198"/>
  <c r="BK197"/>
  <c r="BK194"/>
  <c r="BK192"/>
  <c r="J190"/>
  <c r="J189"/>
  <c r="BK188"/>
  <c r="J185"/>
  <c r="J183"/>
  <c r="J179"/>
  <c r="J177"/>
  <c r="BK172"/>
  <c r="BK170"/>
  <c r="J168"/>
  <c r="BK166"/>
  <c r="J164"/>
  <c r="J162"/>
  <c r="BK153"/>
  <c r="J151"/>
  <c r="BK149"/>
  <c r="BK147"/>
  <c r="J144"/>
  <c r="J139"/>
  <c i="3" r="BK318"/>
  <c r="J316"/>
  <c r="BK313"/>
  <c r="BK311"/>
  <c r="BK309"/>
  <c r="BK307"/>
  <c r="BK302"/>
  <c r="BK298"/>
  <c r="BK295"/>
  <c r="BK292"/>
  <c r="J290"/>
  <c r="BK288"/>
  <c r="J286"/>
  <c r="J284"/>
  <c r="J282"/>
  <c r="BK280"/>
  <c r="BK276"/>
  <c r="BK274"/>
  <c r="J272"/>
  <c r="J266"/>
  <c r="J264"/>
  <c r="J262"/>
  <c r="J260"/>
  <c r="J258"/>
  <c r="BK253"/>
  <c r="J250"/>
  <c r="J248"/>
  <c r="J246"/>
  <c r="BK244"/>
  <c r="BK242"/>
  <c r="BK240"/>
  <c r="J238"/>
  <c r="J235"/>
  <c r="J233"/>
  <c r="J231"/>
  <c r="BK229"/>
  <c r="BK227"/>
  <c r="J225"/>
  <c r="J224"/>
  <c r="J222"/>
  <c r="J220"/>
  <c r="J218"/>
  <c r="J216"/>
  <c r="J214"/>
  <c r="BK212"/>
  <c r="BK210"/>
  <c r="J208"/>
  <c r="BK206"/>
  <c r="J204"/>
  <c r="J202"/>
  <c r="J200"/>
  <c r="BK198"/>
  <c r="BK197"/>
  <c r="J194"/>
  <c r="J192"/>
  <c r="J190"/>
  <c r="BK189"/>
  <c r="BK188"/>
  <c r="BK185"/>
  <c r="J183"/>
  <c r="J179"/>
  <c r="BK177"/>
  <c r="J172"/>
  <c r="BK170"/>
  <c r="BK168"/>
  <c r="BK166"/>
  <c r="J164"/>
  <c r="J162"/>
  <c r="BK153"/>
  <c r="J151"/>
  <c r="J149"/>
  <c r="J147"/>
  <c r="J144"/>
  <c r="BK139"/>
  <c i="2" r="BK272"/>
  <c r="BK264"/>
  <c r="J262"/>
  <c r="BK260"/>
  <c r="J257"/>
  <c r="BK255"/>
  <c r="BK253"/>
  <c r="BK251"/>
  <c r="BK248"/>
  <c r="BK246"/>
  <c r="J244"/>
  <c r="J242"/>
  <c r="BK240"/>
  <c r="BK238"/>
  <c r="BK236"/>
  <c r="BK234"/>
  <c r="BK232"/>
  <c r="J230"/>
  <c r="J228"/>
  <c r="BK226"/>
  <c r="J223"/>
  <c r="BK220"/>
  <c r="BK218"/>
  <c r="BK216"/>
  <c r="J214"/>
  <c r="J213"/>
  <c r="J212"/>
  <c r="BK207"/>
  <c r="BK204"/>
  <c r="J202"/>
  <c r="J200"/>
  <c r="BK196"/>
  <c r="BK194"/>
  <c r="BK191"/>
  <c r="J189"/>
  <c r="J187"/>
  <c r="J185"/>
  <c r="J183"/>
  <c r="J182"/>
  <c r="BK180"/>
  <c r="J178"/>
  <c r="BK169"/>
  <c r="BK167"/>
  <c r="J165"/>
  <c r="BK163"/>
  <c r="BK159"/>
  <c r="J156"/>
  <c r="BK154"/>
  <c r="J152"/>
  <c r="BK150"/>
  <c r="BK147"/>
  <c r="J144"/>
  <c r="J141"/>
  <c r="BK138"/>
  <c r="BK135"/>
  <c r="J132"/>
  <c i="1" r="AS96"/>
  <c i="5" r="BK320"/>
  <c r="BK318"/>
  <c r="BK316"/>
  <c r="BK313"/>
  <c r="BK311"/>
  <c r="BK309"/>
  <c r="BK307"/>
  <c r="BK302"/>
  <c r="J298"/>
  <c r="BK295"/>
  <c r="BK292"/>
  <c r="J292"/>
  <c r="J290"/>
  <c r="J288"/>
  <c r="BK286"/>
  <c r="BK284"/>
  <c r="BK282"/>
  <c r="BK280"/>
  <c r="J276"/>
  <c r="J274"/>
  <c r="J272"/>
  <c r="J266"/>
  <c r="BK264"/>
  <c r="BK262"/>
  <c r="J260"/>
  <c r="J258"/>
  <c r="BK253"/>
  <c r="J250"/>
  <c r="BK248"/>
  <c r="BK246"/>
  <c r="J244"/>
  <c r="BK242"/>
  <c r="BK240"/>
  <c r="BK238"/>
  <c r="BK235"/>
  <c r="BK233"/>
  <c r="BK231"/>
  <c r="J225"/>
  <c r="J224"/>
  <c r="BK222"/>
  <c r="BK220"/>
  <c r="BK218"/>
  <c r="BK216"/>
  <c r="J214"/>
  <c r="BK212"/>
  <c r="J210"/>
  <c r="J208"/>
  <c r="BK206"/>
  <c r="BK204"/>
  <c r="J202"/>
  <c r="BK200"/>
  <c r="J198"/>
  <c r="J197"/>
  <c r="BK194"/>
  <c r="J192"/>
  <c r="BK190"/>
  <c r="BK189"/>
  <c r="BK188"/>
  <c r="J185"/>
  <c r="J183"/>
  <c r="BK179"/>
  <c r="J177"/>
  <c r="J172"/>
  <c r="BK170"/>
  <c r="BK168"/>
  <c r="BK166"/>
  <c r="BK164"/>
  <c r="BK162"/>
  <c r="J153"/>
  <c r="J151"/>
  <c r="BK149"/>
  <c r="J147"/>
  <c r="J144"/>
  <c r="BK139"/>
  <c i="4" r="J319"/>
  <c r="J317"/>
  <c r="J315"/>
  <c r="BK312"/>
  <c r="J310"/>
  <c r="BK308"/>
  <c r="J306"/>
  <c r="BK301"/>
  <c r="BK297"/>
  <c r="J294"/>
  <c r="BK291"/>
  <c r="J289"/>
  <c r="BK285"/>
  <c r="BK283"/>
  <c r="BK281"/>
  <c r="J279"/>
  <c r="J275"/>
  <c r="J273"/>
  <c r="J271"/>
  <c r="J265"/>
  <c r="J263"/>
  <c r="BK261"/>
  <c r="BK259"/>
  <c r="J257"/>
  <c r="BK252"/>
  <c r="BK249"/>
  <c r="BK247"/>
  <c r="BK245"/>
  <c r="BK243"/>
  <c r="J241"/>
  <c r="J239"/>
  <c r="J237"/>
  <c r="J234"/>
  <c r="J232"/>
  <c r="J230"/>
  <c r="J228"/>
  <c r="BK226"/>
  <c r="BK224"/>
  <c r="J223"/>
  <c r="J221"/>
  <c r="J219"/>
  <c r="BK217"/>
  <c r="J215"/>
  <c r="J213"/>
  <c r="J211"/>
  <c r="BK209"/>
  <c r="BK207"/>
  <c r="BK205"/>
  <c r="BK203"/>
  <c r="BK202"/>
  <c r="BK200"/>
  <c r="J198"/>
  <c r="J197"/>
  <c r="J194"/>
  <c r="J192"/>
  <c r="BK190"/>
  <c r="BK189"/>
  <c r="J188"/>
  <c r="BK185"/>
  <c r="BK183"/>
  <c r="BK179"/>
  <c r="BK177"/>
  <c r="J172"/>
  <c r="J170"/>
  <c r="BK168"/>
  <c r="J166"/>
  <c r="BK164"/>
  <c r="BK162"/>
  <c r="J153"/>
  <c r="BK151"/>
  <c r="J149"/>
  <c r="J147"/>
  <c r="BK144"/>
  <c r="BK139"/>
  <c i="3" r="BK320"/>
  <c r="J320"/>
  <c r="J318"/>
  <c r="BK316"/>
  <c r="J313"/>
  <c r="J311"/>
  <c r="J309"/>
  <c r="J307"/>
  <c r="J302"/>
  <c r="J298"/>
  <c r="J295"/>
  <c r="J292"/>
  <c r="BK290"/>
  <c r="J288"/>
  <c r="BK286"/>
  <c r="BK284"/>
  <c r="BK282"/>
  <c r="J280"/>
  <c r="J276"/>
  <c r="J274"/>
  <c r="BK272"/>
  <c r="BK266"/>
  <c r="BK264"/>
  <c r="BK262"/>
  <c r="BK260"/>
  <c r="BK258"/>
  <c r="J253"/>
  <c r="BK250"/>
  <c r="BK248"/>
  <c r="BK246"/>
  <c r="J244"/>
  <c r="J242"/>
  <c r="J240"/>
  <c r="BK238"/>
  <c r="BK235"/>
  <c r="BK233"/>
  <c r="BK231"/>
  <c r="J229"/>
  <c r="J227"/>
  <c r="BK225"/>
  <c r="BK224"/>
  <c r="BK222"/>
  <c r="BK220"/>
  <c r="BK218"/>
  <c r="BK216"/>
  <c r="BK214"/>
  <c r="J212"/>
  <c r="J210"/>
  <c r="BK208"/>
  <c r="J206"/>
  <c r="BK204"/>
  <c r="BK202"/>
  <c r="BK200"/>
  <c r="J198"/>
  <c r="J197"/>
  <c r="BK194"/>
  <c r="BK192"/>
  <c r="BK190"/>
  <c r="J189"/>
  <c r="J188"/>
  <c r="J185"/>
  <c r="BK183"/>
  <c r="BK179"/>
  <c r="J177"/>
  <c r="BK172"/>
  <c r="J170"/>
  <c r="J168"/>
  <c r="J166"/>
  <c r="BK164"/>
  <c r="BK162"/>
  <c r="J153"/>
  <c r="BK151"/>
  <c r="BK149"/>
  <c r="BK147"/>
  <c r="BK144"/>
  <c r="J139"/>
  <c i="2" r="J272"/>
  <c r="J264"/>
  <c r="BK262"/>
  <c r="J260"/>
  <c r="BK257"/>
  <c r="J255"/>
  <c r="J253"/>
  <c r="J251"/>
  <c r="J248"/>
  <c r="J246"/>
  <c r="BK244"/>
  <c r="BK242"/>
  <c r="J240"/>
  <c r="J238"/>
  <c r="J236"/>
  <c r="J234"/>
  <c r="J232"/>
  <c r="BK230"/>
  <c r="BK228"/>
  <c r="J226"/>
  <c r="BK223"/>
  <c r="J220"/>
  <c r="J218"/>
  <c r="J216"/>
  <c r="BK214"/>
  <c r="BK213"/>
  <c r="BK212"/>
  <c r="J207"/>
  <c r="J204"/>
  <c r="BK202"/>
  <c r="BK200"/>
  <c r="J196"/>
  <c r="J194"/>
  <c r="J191"/>
  <c r="BK189"/>
  <c r="BK187"/>
  <c r="BK185"/>
  <c r="BK183"/>
  <c r="BK182"/>
  <c r="J180"/>
  <c r="BK178"/>
  <c r="J169"/>
  <c r="J167"/>
  <c r="BK165"/>
  <c r="J163"/>
  <c r="J159"/>
  <c r="BK156"/>
  <c r="J154"/>
  <c r="BK152"/>
  <c r="J150"/>
  <c r="J147"/>
  <c r="BK144"/>
  <c r="BK141"/>
  <c r="J138"/>
  <c r="J135"/>
  <c r="BK132"/>
  <c l="1" r="R131"/>
  <c r="BK149"/>
  <c r="J149"/>
  <c r="J99"/>
  <c r="T149"/>
  <c r="P186"/>
  <c r="T186"/>
  <c r="P211"/>
  <c r="T211"/>
  <c r="P227"/>
  <c r="P224"/>
  <c r="T227"/>
  <c r="T224"/>
  <c r="P241"/>
  <c r="T241"/>
  <c r="P259"/>
  <c r="T259"/>
  <c i="3" r="BK143"/>
  <c r="J143"/>
  <c r="J101"/>
  <c r="R143"/>
  <c r="R137"/>
  <c r="BK169"/>
  <c r="J169"/>
  <c r="J102"/>
  <c r="R169"/>
  <c r="BK187"/>
  <c r="J187"/>
  <c r="J103"/>
  <c r="R187"/>
  <c r="P196"/>
  <c r="BK199"/>
  <c r="J199"/>
  <c r="J107"/>
  <c r="R199"/>
  <c r="BK211"/>
  <c r="J211"/>
  <c r="J108"/>
  <c r="R211"/>
  <c r="BK226"/>
  <c r="J226"/>
  <c r="J109"/>
  <c r="R226"/>
  <c r="BK230"/>
  <c r="J230"/>
  <c r="J110"/>
  <c r="R230"/>
  <c r="P257"/>
  <c r="T257"/>
  <c r="P306"/>
  <c r="R306"/>
  <c i="4" r="R143"/>
  <c r="R137"/>
  <c r="R169"/>
  <c r="BK187"/>
  <c r="J187"/>
  <c r="J103"/>
  <c r="T187"/>
  <c r="BK196"/>
  <c r="J196"/>
  <c r="J106"/>
  <c r="R196"/>
  <c r="T196"/>
  <c r="P199"/>
  <c r="T199"/>
  <c r="P210"/>
  <c r="T210"/>
  <c r="P225"/>
  <c r="T225"/>
  <c r="P229"/>
  <c r="T229"/>
  <c r="BK256"/>
  <c r="J256"/>
  <c r="J113"/>
  <c r="R256"/>
  <c r="BK305"/>
  <c r="J305"/>
  <c r="J114"/>
  <c r="R305"/>
  <c i="5" r="P143"/>
  <c r="P137"/>
  <c r="T143"/>
  <c r="T137"/>
  <c r="P169"/>
  <c r="T169"/>
  <c r="P187"/>
  <c r="T187"/>
  <c r="BK196"/>
  <c r="R196"/>
  <c r="T196"/>
  <c r="P199"/>
  <c r="T199"/>
  <c r="P211"/>
  <c r="T211"/>
  <c r="P226"/>
  <c r="BK230"/>
  <c r="J230"/>
  <c r="J110"/>
  <c r="R230"/>
  <c r="BK257"/>
  <c r="J257"/>
  <c r="J113"/>
  <c r="T257"/>
  <c i="2" r="BK131"/>
  <c r="J131"/>
  <c r="J98"/>
  <c r="P131"/>
  <c r="T131"/>
  <c r="T130"/>
  <c r="P149"/>
  <c r="R149"/>
  <c r="BK186"/>
  <c r="J186"/>
  <c r="J100"/>
  <c r="R186"/>
  <c r="BK211"/>
  <c r="J211"/>
  <c r="J101"/>
  <c r="R211"/>
  <c r="BK227"/>
  <c r="J227"/>
  <c r="J105"/>
  <c r="R227"/>
  <c r="R224"/>
  <c r="BK241"/>
  <c r="J241"/>
  <c r="J106"/>
  <c r="R241"/>
  <c r="BK259"/>
  <c r="J259"/>
  <c r="J107"/>
  <c r="R259"/>
  <c i="3" r="P143"/>
  <c r="P137"/>
  <c r="T143"/>
  <c r="T137"/>
  <c r="P169"/>
  <c r="T169"/>
  <c r="P187"/>
  <c r="T187"/>
  <c r="BK196"/>
  <c r="J196"/>
  <c r="J106"/>
  <c r="R196"/>
  <c r="T196"/>
  <c r="P199"/>
  <c r="T199"/>
  <c r="P211"/>
  <c r="T211"/>
  <c r="P226"/>
  <c r="T226"/>
  <c r="P230"/>
  <c r="T230"/>
  <c r="BK257"/>
  <c r="J257"/>
  <c r="J113"/>
  <c r="R257"/>
  <c r="BK306"/>
  <c r="J306"/>
  <c r="J114"/>
  <c r="T306"/>
  <c i="4" r="BK143"/>
  <c r="J143"/>
  <c r="J101"/>
  <c r="P143"/>
  <c r="P137"/>
  <c r="T143"/>
  <c r="T137"/>
  <c r="BK169"/>
  <c r="J169"/>
  <c r="J102"/>
  <c r="P169"/>
  <c r="T169"/>
  <c r="P187"/>
  <c r="R187"/>
  <c r="P196"/>
  <c r="BK199"/>
  <c r="J199"/>
  <c r="J107"/>
  <c r="R199"/>
  <c r="BK210"/>
  <c r="J210"/>
  <c r="J108"/>
  <c r="R210"/>
  <c r="BK225"/>
  <c r="J225"/>
  <c r="J109"/>
  <c r="R225"/>
  <c r="BK229"/>
  <c r="J229"/>
  <c r="J110"/>
  <c r="R229"/>
  <c r="P256"/>
  <c r="T256"/>
  <c r="P305"/>
  <c r="T305"/>
  <c i="5" r="BK143"/>
  <c r="J143"/>
  <c r="J101"/>
  <c r="R143"/>
  <c r="R137"/>
  <c r="BK169"/>
  <c r="J169"/>
  <c r="J102"/>
  <c r="R169"/>
  <c r="BK187"/>
  <c r="J187"/>
  <c r="J103"/>
  <c r="R187"/>
  <c r="P196"/>
  <c r="BK199"/>
  <c r="J199"/>
  <c r="J107"/>
  <c r="R199"/>
  <c r="BK211"/>
  <c r="J211"/>
  <c r="J108"/>
  <c r="R211"/>
  <c r="BK226"/>
  <c r="J226"/>
  <c r="J109"/>
  <c r="R226"/>
  <c r="T226"/>
  <c r="P230"/>
  <c r="T230"/>
  <c r="P257"/>
  <c r="R257"/>
  <c r="BK306"/>
  <c r="J306"/>
  <c r="J114"/>
  <c r="P306"/>
  <c r="R306"/>
  <c r="T306"/>
  <c i="2" r="E85"/>
  <c r="J89"/>
  <c r="J91"/>
  <c r="BF135"/>
  <c r="BF141"/>
  <c r="BF144"/>
  <c r="BF147"/>
  <c r="BF152"/>
  <c r="BF156"/>
  <c r="BF159"/>
  <c r="BF165"/>
  <c r="BF167"/>
  <c r="BF182"/>
  <c r="BF185"/>
  <c r="BF187"/>
  <c r="BF191"/>
  <c r="BF194"/>
  <c r="BF202"/>
  <c r="BF204"/>
  <c r="BF207"/>
  <c r="BF216"/>
  <c r="BF218"/>
  <c r="BF220"/>
  <c r="BF226"/>
  <c r="BF228"/>
  <c r="BF230"/>
  <c r="BF232"/>
  <c r="BF234"/>
  <c r="BF236"/>
  <c r="BF238"/>
  <c r="BF240"/>
  <c r="BF244"/>
  <c r="BF246"/>
  <c r="BF248"/>
  <c r="BF251"/>
  <c r="BF253"/>
  <c r="BF262"/>
  <c r="BF272"/>
  <c r="BK225"/>
  <c r="J225"/>
  <c r="J104"/>
  <c i="3" r="J93"/>
  <c r="F133"/>
  <c r="BF139"/>
  <c r="BF164"/>
  <c r="BF166"/>
  <c r="BF172"/>
  <c r="BF179"/>
  <c r="BF183"/>
  <c r="BF188"/>
  <c r="BF192"/>
  <c r="BF197"/>
  <c r="BF198"/>
  <c r="BF200"/>
  <c r="BF204"/>
  <c r="BF210"/>
  <c r="BF214"/>
  <c r="BF227"/>
  <c r="BF229"/>
  <c r="BF238"/>
  <c r="BF240"/>
  <c r="BF242"/>
  <c r="BF248"/>
  <c r="BF253"/>
  <c r="BF266"/>
  <c r="BF274"/>
  <c r="BF276"/>
  <c r="BF288"/>
  <c r="BF290"/>
  <c r="BF292"/>
  <c r="BF295"/>
  <c r="BF298"/>
  <c r="BF307"/>
  <c r="BF309"/>
  <c r="BF311"/>
  <c r="BF320"/>
  <c r="BK193"/>
  <c r="J193"/>
  <c r="J104"/>
  <c r="BK249"/>
  <c r="J249"/>
  <c r="J111"/>
  <c r="BK252"/>
  <c r="J252"/>
  <c r="J112"/>
  <c i="4" r="E85"/>
  <c r="J91"/>
  <c r="J93"/>
  <c r="BF139"/>
  <c r="BF144"/>
  <c r="BF147"/>
  <c r="BF151"/>
  <c r="BF164"/>
  <c r="BF170"/>
  <c r="BF190"/>
  <c r="BF194"/>
  <c r="BF197"/>
  <c r="BF198"/>
  <c r="BF207"/>
  <c r="BF211"/>
  <c r="BF213"/>
  <c r="BF221"/>
  <c r="BF224"/>
  <c r="BF226"/>
  <c r="BF230"/>
  <c r="BF232"/>
  <c r="BF234"/>
  <c r="BF237"/>
  <c r="BF247"/>
  <c r="BF249"/>
  <c r="BF261"/>
  <c r="BF265"/>
  <c r="BF271"/>
  <c r="BF273"/>
  <c r="BF275"/>
  <c r="BF285"/>
  <c r="BF287"/>
  <c r="BF291"/>
  <c r="BF308"/>
  <c r="BF312"/>
  <c r="BF315"/>
  <c r="BK193"/>
  <c r="J193"/>
  <c r="J104"/>
  <c i="5" r="E85"/>
  <c r="J91"/>
  <c r="J93"/>
  <c r="BF144"/>
  <c r="BF149"/>
  <c r="BF151"/>
  <c r="BF168"/>
  <c r="BF170"/>
  <c r="BF172"/>
  <c r="BF179"/>
  <c r="BF183"/>
  <c r="BF185"/>
  <c r="BF189"/>
  <c r="BF190"/>
  <c r="BF194"/>
  <c r="BF197"/>
  <c r="BF198"/>
  <c r="BF200"/>
  <c r="BF206"/>
  <c r="BF208"/>
  <c r="BF210"/>
  <c r="BF212"/>
  <c r="BF214"/>
  <c r="BF218"/>
  <c r="BF222"/>
  <c r="BF229"/>
  <c r="BF231"/>
  <c r="BF240"/>
  <c r="BF250"/>
  <c r="BF258"/>
  <c r="BF264"/>
  <c r="BF266"/>
  <c r="BF272"/>
  <c r="BF274"/>
  <c r="BF286"/>
  <c r="BF288"/>
  <c r="BF295"/>
  <c r="BF311"/>
  <c r="BF318"/>
  <c r="BF320"/>
  <c r="BK138"/>
  <c i="2" r="F92"/>
  <c r="BF132"/>
  <c r="BF138"/>
  <c r="BF150"/>
  <c r="BF154"/>
  <c r="BF163"/>
  <c r="BF169"/>
  <c r="BF178"/>
  <c r="BF180"/>
  <c r="BF183"/>
  <c r="BF189"/>
  <c r="BF196"/>
  <c r="BF200"/>
  <c r="BF212"/>
  <c r="BF213"/>
  <c r="BF214"/>
  <c r="BF223"/>
  <c r="BF242"/>
  <c r="BF255"/>
  <c r="BF257"/>
  <c r="BF260"/>
  <c r="BF264"/>
  <c r="BK222"/>
  <c r="J222"/>
  <c r="J102"/>
  <c r="BK271"/>
  <c r="J271"/>
  <c r="J109"/>
  <c i="3" r="E85"/>
  <c r="J91"/>
  <c r="BF144"/>
  <c r="BF147"/>
  <c r="BF149"/>
  <c r="BF151"/>
  <c r="BF153"/>
  <c r="BF162"/>
  <c r="BF168"/>
  <c r="BF170"/>
  <c r="BF177"/>
  <c r="BF185"/>
  <c r="BF189"/>
  <c r="BF190"/>
  <c r="BF194"/>
  <c r="BF202"/>
  <c r="BF206"/>
  <c r="BF208"/>
  <c r="BF212"/>
  <c r="BF216"/>
  <c r="BF218"/>
  <c r="BF220"/>
  <c r="BF222"/>
  <c r="BF224"/>
  <c r="BF225"/>
  <c r="BF231"/>
  <c r="BF233"/>
  <c r="BF235"/>
  <c r="BF244"/>
  <c r="BF246"/>
  <c r="BF250"/>
  <c r="BF258"/>
  <c r="BF260"/>
  <c r="BF262"/>
  <c r="BF264"/>
  <c r="BF272"/>
  <c r="BF280"/>
  <c r="BF282"/>
  <c r="BF284"/>
  <c r="BF286"/>
  <c r="BF302"/>
  <c r="BF313"/>
  <c r="BF316"/>
  <c r="BF318"/>
  <c r="BK138"/>
  <c r="J138"/>
  <c r="J100"/>
  <c i="4" r="F94"/>
  <c r="BF149"/>
  <c r="BF153"/>
  <c r="BF162"/>
  <c r="BF166"/>
  <c r="BF168"/>
  <c r="BF172"/>
  <c r="BF177"/>
  <c r="BF179"/>
  <c r="BF183"/>
  <c r="BF185"/>
  <c r="BF188"/>
  <c r="BF189"/>
  <c r="BF192"/>
  <c r="BF200"/>
  <c r="BF202"/>
  <c r="BF203"/>
  <c r="BF205"/>
  <c r="BF209"/>
  <c r="BF215"/>
  <c r="BF217"/>
  <c r="BF219"/>
  <c r="BF223"/>
  <c r="BF228"/>
  <c r="BF239"/>
  <c r="BF241"/>
  <c r="BF243"/>
  <c r="BF245"/>
  <c r="BF252"/>
  <c r="BF257"/>
  <c r="BF259"/>
  <c r="BF263"/>
  <c r="BF279"/>
  <c r="BF281"/>
  <c r="BF283"/>
  <c r="BF289"/>
  <c r="BF294"/>
  <c r="BF297"/>
  <c r="BF301"/>
  <c r="BF306"/>
  <c r="BF310"/>
  <c r="BF317"/>
  <c r="BF319"/>
  <c r="BK138"/>
  <c r="J138"/>
  <c r="J100"/>
  <c r="BK248"/>
  <c r="J248"/>
  <c r="J111"/>
  <c r="BK251"/>
  <c r="J251"/>
  <c r="J112"/>
  <c i="5" r="F94"/>
  <c r="BF139"/>
  <c r="BF147"/>
  <c r="BF153"/>
  <c r="BF162"/>
  <c r="BF164"/>
  <c r="BF166"/>
  <c r="BF177"/>
  <c r="BF188"/>
  <c r="BF192"/>
  <c r="BF202"/>
  <c r="BF204"/>
  <c r="BF216"/>
  <c r="BF220"/>
  <c r="BF224"/>
  <c r="BF225"/>
  <c r="BF227"/>
  <c r="BF233"/>
  <c r="BF235"/>
  <c r="BF238"/>
  <c r="BF242"/>
  <c r="BF244"/>
  <c r="BF246"/>
  <c r="BF248"/>
  <c r="BF253"/>
  <c r="BF260"/>
  <c r="BF262"/>
  <c r="BF276"/>
  <c r="BF280"/>
  <c r="BF282"/>
  <c r="BF284"/>
  <c r="BF290"/>
  <c r="BF292"/>
  <c r="BF298"/>
  <c r="BF302"/>
  <c r="BF307"/>
  <c r="BF309"/>
  <c r="BF313"/>
  <c r="BF316"/>
  <c r="BK193"/>
  <c r="J193"/>
  <c r="J104"/>
  <c r="BK249"/>
  <c r="J249"/>
  <c r="J111"/>
  <c r="BK252"/>
  <c r="J252"/>
  <c r="J112"/>
  <c i="2" r="J33"/>
  <c i="1" r="AV95"/>
  <c i="3" r="F39"/>
  <c i="1" r="BD97"/>
  <c i="4" r="F35"/>
  <c i="1" r="AZ98"/>
  <c i="5" r="J35"/>
  <c i="1" r="AV99"/>
  <c i="2" r="F35"/>
  <c i="1" r="BB95"/>
  <c i="3" r="F35"/>
  <c i="1" r="AZ97"/>
  <c i="4" r="J35"/>
  <c i="1" r="AV98"/>
  <c i="5" r="F37"/>
  <c i="1" r="BB99"/>
  <c i="2" r="F37"/>
  <c i="1" r="BD95"/>
  <c i="4" r="F37"/>
  <c i="1" r="BB98"/>
  <c i="2" r="F33"/>
  <c i="1" r="AZ95"/>
  <c i="2" r="F36"/>
  <c i="1" r="BC95"/>
  <c i="3" r="F38"/>
  <c i="1" r="BC97"/>
  <c i="4" r="F38"/>
  <c i="1" r="BC98"/>
  <c i="5" r="F35"/>
  <c i="1" r="AZ99"/>
  <c i="3" r="J35"/>
  <c i="1" r="AV97"/>
  <c i="5" r="F38"/>
  <c i="1" r="BC99"/>
  <c i="3" r="F37"/>
  <c i="1" r="BB97"/>
  <c i="4" r="F39"/>
  <c i="1" r="BD98"/>
  <c i="5" r="F39"/>
  <c i="1" r="BD99"/>
  <c r="AS94"/>
  <c i="2" l="1" r="P130"/>
  <c r="P129"/>
  <c i="1" r="AU95"/>
  <c i="4" r="T195"/>
  <c r="T136"/>
  <c i="3" r="P195"/>
  <c r="P136"/>
  <c i="1" r="AU97"/>
  <c i="2" r="R130"/>
  <c r="R129"/>
  <c i="5" r="T195"/>
  <c r="T136"/>
  <c r="BK137"/>
  <c r="J137"/>
  <c r="J99"/>
  <c r="P195"/>
  <c r="P136"/>
  <c i="1" r="AU99"/>
  <c i="4" r="P195"/>
  <c r="P136"/>
  <c i="1" r="AU98"/>
  <c i="3" r="T195"/>
  <c r="T136"/>
  <c r="R195"/>
  <c r="R136"/>
  <c i="2" r="T129"/>
  <c i="5" r="R195"/>
  <c r="R136"/>
  <c r="BK195"/>
  <c r="J195"/>
  <c r="J105"/>
  <c i="4" r="R195"/>
  <c r="R136"/>
  <c i="2" r="BK130"/>
  <c r="BK224"/>
  <c r="J224"/>
  <c r="J103"/>
  <c r="BK270"/>
  <c r="J270"/>
  <c r="J108"/>
  <c i="3" r="BK137"/>
  <c r="J137"/>
  <c r="J99"/>
  <c i="4" r="BK195"/>
  <c r="J195"/>
  <c r="J105"/>
  <c i="5" r="J138"/>
  <c r="J100"/>
  <c r="J196"/>
  <c r="J106"/>
  <c i="3" r="BK195"/>
  <c r="J195"/>
  <c r="J105"/>
  <c i="4" r="BK137"/>
  <c r="J137"/>
  <c r="J99"/>
  <c i="1" r="AZ96"/>
  <c r="AV96"/>
  <c i="2" r="J34"/>
  <c i="1" r="AW95"/>
  <c r="AT95"/>
  <c i="5" r="J36"/>
  <c i="1" r="AW99"/>
  <c r="AT99"/>
  <c r="BB96"/>
  <c r="AX96"/>
  <c i="2" r="F34"/>
  <c i="1" r="BA95"/>
  <c i="4" r="J36"/>
  <c i="1" r="AW98"/>
  <c r="AT98"/>
  <c i="5" r="F36"/>
  <c i="1" r="BA99"/>
  <c r="BD96"/>
  <c i="4" r="F36"/>
  <c i="1" r="BA98"/>
  <c r="BC96"/>
  <c r="AY96"/>
  <c i="3" r="F36"/>
  <c i="1" r="BA97"/>
  <c i="3" r="J36"/>
  <c i="1" r="AW97"/>
  <c r="AT97"/>
  <c i="2" l="1" r="BK129"/>
  <c r="J129"/>
  <c r="J96"/>
  <c r="J130"/>
  <c r="J97"/>
  <c i="5" r="BK136"/>
  <c r="J136"/>
  <c r="J98"/>
  <c i="3" r="BK136"/>
  <c r="J136"/>
  <c r="J98"/>
  <c i="4" r="BK136"/>
  <c r="J136"/>
  <c r="J98"/>
  <c i="1" r="BB94"/>
  <c r="W31"/>
  <c r="BD94"/>
  <c r="W33"/>
  <c r="AZ94"/>
  <c r="W29"/>
  <c r="BC94"/>
  <c r="AY94"/>
  <c r="BA96"/>
  <c r="AW96"/>
  <c r="AT96"/>
  <c r="AU96"/>
  <c l="1" r="BA94"/>
  <c r="W30"/>
  <c r="AU94"/>
  <c r="AV94"/>
  <c r="AK29"/>
  <c r="AX94"/>
  <c r="W32"/>
  <c i="3" r="J32"/>
  <c i="1" r="AG97"/>
  <c r="AN97"/>
  <c i="4" r="J32"/>
  <c i="1" r="AG98"/>
  <c r="AN98"/>
  <c i="5" r="J32"/>
  <c i="1" r="AG99"/>
  <c r="AN99"/>
  <c i="2" r="J30"/>
  <c i="1" r="AG95"/>
  <c i="3" l="1" r="J41"/>
  <c i="1" r="AN95"/>
  <c i="2" r="J39"/>
  <c i="4" r="J41"/>
  <c i="5" r="J41"/>
  <c i="1" r="AG96"/>
  <c r="AN96"/>
  <c r="AW94"/>
  <c r="AK30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<sst xmlns="http://schemas.openxmlformats.org/spreadsheetml/2006/main">
  <si>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</si>
  <si>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</si>
  <si>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</si>
  <si>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</si>
  <si>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</si>
  <si>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{593e9ffd-360c-449e-967f-3a7029102521}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</si>
  <si>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</si>
  <si>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</si>
  <si>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</si>
  <si>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</si>
  <si>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</si>
  <si>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</si>
  <si>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</si>
  <si>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</si>
  <si>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</si>
  <si>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</si>
  <si>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</si>
  <si>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B</t>
  </si>
  <si>
    <t>KSO:</t>
  </si>
  <si>
    <t>CC-CZ:</t>
  </si>
  <si>
    <t>Místo:</t>
  </si>
  <si>
    <t>Milín</t>
  </si>
  <si>
    <t>Datum:</t>
  </si>
  <si>
    <t>7. 4. 2021</t>
  </si>
  <si>
    <t>Zadavatel:</t>
  </si>
  <si>
    <t>IČ:</t>
  </si>
  <si>
    <t>Obec Milín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</si>
  <si>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</si>
  <si>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</si>
  <si>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</si>
  <si>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</si>
  <si>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</si>
  <si>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</si>
  <si>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</si>
  <si>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</si>
  <si>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</si>
  <si>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</si>
  <si>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</si>
  <si>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</si>
  <si>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</si>
  <si>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</si>
  <si>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</si>
  <si>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</si>
  <si>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</si>
  <si>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</si>
  <si>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</si>
  <si>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</si>
  <si>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</si>
  <si>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</si>
  <si>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</si>
  <si>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</si>
  <si>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</si>
  <si>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</si>
  <si>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</si>
  <si>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</si>
  <si>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</si>
  <si>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</si>
  <si>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</si>
  <si>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</si>
  <si>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</si>
  <si>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</si>
  <si>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</si>
  <si>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</si>
  <si>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</si>
  <si>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</si>
  <si>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</si>
  <si>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</si>
  <si>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</si>
  <si>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</si>
  <si>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</si>
  <si>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</si>
  <si>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</si>
  <si>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</si>
  <si>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</si>
  <si>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</si>
  <si>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</si>
  <si>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</si>
  <si>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</si>
  <si>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</si>
  <si>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</si>
  <si>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</si>
  <si>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</si>
  <si>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</si>
  <si>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</si>
  <si>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</si>
  <si>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{f2efdfdb-3a98-44d1-b46e-b19468145264}</t>
  </si>
  <si>
    <t>02</t>
  </si>
  <si>
    <t>Stavební úpravy chodeb</t>
  </si>
  <si>
    <t>{f7f48530-622c-4683-971f-ecc10cbc057e}</t>
  </si>
  <si>
    <t>č.p.205</t>
  </si>
  <si>
    <t>Soupis</t>
  </si>
  <si>
    <t>2</t>
  </si>
  <si>
    <t>{039d95cf-0ade-4ab8-8299-588044dc07e5}</t>
  </si>
  <si>
    <t>č.p.206</t>
  </si>
  <si>
    <t>{fc7c589b-6eba-4b78-a89a-6449fd2ca2e3}</t>
  </si>
  <si>
    <t>03</t>
  </si>
  <si>
    <t>č.p.207</t>
  </si>
  <si>
    <t>{549edc27-00ea-42ab-b4c4-dc9ee5251b04}</t>
  </si>
  <si>
    <t>dlpr</t>
  </si>
  <si>
    <t>35,9</t>
  </si>
  <si>
    <t>plpr</t>
  </si>
  <si>
    <t>73,36</t>
  </si>
  <si>
    <t>KRYCÍ LIST SOUPISU PRACÍ</t>
  </si>
  <si>
    <t>opromost</t>
  </si>
  <si>
    <t>12,25</t>
  </si>
  <si>
    <t>plspr</t>
  </si>
  <si>
    <t>plocha stávajících příček</t>
  </si>
  <si>
    <t>50,59</t>
  </si>
  <si>
    <t>plstzd</t>
  </si>
  <si>
    <t>plocha stáv. zdí</t>
  </si>
  <si>
    <t>405,48</t>
  </si>
  <si>
    <t>ploken</t>
  </si>
  <si>
    <t>plocha oken</t>
  </si>
  <si>
    <t>13,93</t>
  </si>
  <si>
    <t>Objekt:</t>
  </si>
  <si>
    <t>plpodl</t>
  </si>
  <si>
    <t>plocha podlah</t>
  </si>
  <si>
    <t>371,925</t>
  </si>
  <si>
    <t>01 - Stavební úpravy suterénu</t>
  </si>
  <si>
    <t>dlbpr</t>
  </si>
  <si>
    <t>96,8</t>
  </si>
  <si>
    <t>dlstzd</t>
  </si>
  <si>
    <t>délka stáv.zdí</t>
  </si>
  <si>
    <t>279,4</t>
  </si>
  <si>
    <t>pdv</t>
  </si>
  <si>
    <t>16</t>
  </si>
  <si>
    <t>pldv</t>
  </si>
  <si>
    <t>51,2</t>
  </si>
  <si>
    <t>plszar</t>
  </si>
  <si>
    <t>plocha stáv. zárubní</t>
  </si>
  <si>
    <t>23,04</t>
  </si>
  <si>
    <t>plzar</t>
  </si>
  <si>
    <t>plocha zárubní celkem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</si>
  <si>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</si>
  <si>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</si>
  <si>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</si>
  <si>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</si>
  <si>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</si>
  <si>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</si>
  <si>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</si>
  <si>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</si>
  <si>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</si>
  <si>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</si>
  <si>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</si>
  <si>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</si>
  <si>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</si>
  <si>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</si>
  <si>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</si>
  <si>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</si>
  <si>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</si>
  <si>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</si>
  <si>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</si>
  <si>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</si>
  <si>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</si>
  <si>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</si>
  <si>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</si>
  <si>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</si>
  <si>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</si>
  <si>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</si>
  <si>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</si>
  <si>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</si>
  <si>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</si>
  <si>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</si>
  <si>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</si>
  <si>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</si>
  <si>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</si>
  <si>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</si>
  <si>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</si>
  <si>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</si>
  <si>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</si>
  <si>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</si>
  <si>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</si>
  <si>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</si>
  <si>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</si>
  <si>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328578636</t>
  </si>
  <si>
    <t>VV</t>
  </si>
  <si>
    <t>1,2+0,8+1,2+1,7+4,15+3+2,9+0,85+4,05+1,8+1,75+3,6+1,8+0,9+4,2+0,8+1,2</t>
  </si>
  <si>
    <t>dlpr-8*0,8</t>
  </si>
  <si>
    <t>317944321</t>
  </si>
  <si>
    <t>Válcované nosníky do č.12 dodatečně osazované do připravených otvorů</t>
  </si>
  <si>
    <t>t</t>
  </si>
  <si>
    <t>-1577172073</t>
  </si>
  <si>
    <t>3*1,2*10,6*1,08/1000</t>
  </si>
  <si>
    <t>Součet</t>
  </si>
  <si>
    <t>342272225</t>
  </si>
  <si>
    <t>Příčka z pórobetonových hladkých tvárnic na tenkovrstvou maltu tl 100 mm</t>
  </si>
  <si>
    <t>m2</t>
  </si>
  <si>
    <t>942723817</t>
  </si>
  <si>
    <t>dlpr*2,4-8*0,8*2</t>
  </si>
  <si>
    <t>346244381</t>
  </si>
  <si>
    <t>Plentování jednostranné v do 200 mm válcovaných nosníků cihlami</t>
  </si>
  <si>
    <t>-577054608</t>
  </si>
  <si>
    <t>2*1,2*0,15</t>
  </si>
  <si>
    <t>5</t>
  </si>
  <si>
    <t>346481112</t>
  </si>
  <si>
    <t>Zaplentování rýh, potrubí, výklenků nebo nik ve stěnách keramickým pletivem</t>
  </si>
  <si>
    <t>2005359444</t>
  </si>
  <si>
    <t>1,2*(2*0,15+0,45)*1</t>
  </si>
  <si>
    <t>6</t>
  </si>
  <si>
    <t>349231811</t>
  </si>
  <si>
    <t>Přizdívka ostění s ozubem z cihel tl do 150 mm</t>
  </si>
  <si>
    <t>1301830364</t>
  </si>
  <si>
    <t>7*(2*2+0,9)*0,1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</si>
  <si>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</si>
  <si>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</si>
  <si>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</si>
  <si>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</si>
  <si>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292503869</t>
  </si>
  <si>
    <t>8</t>
  </si>
  <si>
    <t>612142001</t>
  </si>
  <si>
    <t>Potažení vnitřních stěn sklovláknitým pletivem vtlačeným do tenkovrstvé hmoty</t>
  </si>
  <si>
    <t>1622866614</t>
  </si>
  <si>
    <t>plpr*2-dlpr*0,2</t>
  </si>
  <si>
    <t>9</t>
  </si>
  <si>
    <t>612232051</t>
  </si>
  <si>
    <t>Montáž zateplení vnitřního ostění, nadpraží hl do 400 mm deskami tl do 40 mm</t>
  </si>
  <si>
    <t>-9732651</t>
  </si>
  <si>
    <t>7*1,1</t>
  </si>
  <si>
    <t>10</t>
  </si>
  <si>
    <t>M</t>
  </si>
  <si>
    <t>28376415</t>
  </si>
  <si>
    <t>deska z polystyrénu XPS tl 30mm</t>
  </si>
  <si>
    <t>-2131453781</t>
  </si>
  <si>
    <t>7*1,1*0,5</t>
  </si>
  <si>
    <t>3,85*1,1 'Přepočtené koeficientem množství</t>
  </si>
  <si>
    <t>11</t>
  </si>
  <si>
    <t>612325302</t>
  </si>
  <si>
    <t>Vápenocementová štuková omítka ostění nebo nadpraží</t>
  </si>
  <si>
    <t>497788185</t>
  </si>
  <si>
    <t>5*(2*2+1)*0,45</t>
  </si>
  <si>
    <t>2*(2*2+1)*0,1</t>
  </si>
  <si>
    <t>12</t>
  </si>
  <si>
    <t>612325412</t>
  </si>
  <si>
    <t>Oprava vnitřní vápenocementové hladké omítky stěn v rozsahu plochy do 30%</t>
  </si>
  <si>
    <t>617746970</t>
  </si>
  <si>
    <t>plspr*2</t>
  </si>
  <si>
    <t>13</t>
  </si>
  <si>
    <t>612325413</t>
  </si>
  <si>
    <t>Oprava vnitřní vápenocementové hladké omítky stěn v rozsahu plochy do 50%</t>
  </si>
  <si>
    <t>524994972</t>
  </si>
  <si>
    <t>14</t>
  </si>
  <si>
    <t>612341131</t>
  </si>
  <si>
    <t>Potažení vnitřních stěn štukem tloušťky do 3 mm</t>
  </si>
  <si>
    <t>-2079713670</t>
  </si>
  <si>
    <t>629991011</t>
  </si>
  <si>
    <t>Zakrytí výplní otvorů a svislých ploch fólií přilepenou lepící páskou</t>
  </si>
  <si>
    <t>-96130301</t>
  </si>
  <si>
    <t>0,85*0,595*6</t>
  </si>
  <si>
    <t>0,865*0,585*5</t>
  </si>
  <si>
    <t>0,51*0,58*3</t>
  </si>
  <si>
    <t>0,845*0,565*4</t>
  </si>
  <si>
    <t>1,3*0,6*2</t>
  </si>
  <si>
    <t>0,87*0,575*4</t>
  </si>
  <si>
    <t>0,865*0,58*4</t>
  </si>
  <si>
    <t>632452441</t>
  </si>
  <si>
    <t>Doplnění cementového potěru hlazeného pl do 4 m2 tl do 40 mm</t>
  </si>
  <si>
    <t>-352782913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</si>
  <si>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</si>
  <si>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</si>
  <si>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</si>
  <si>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</si>
  <si>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</si>
  <si>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1840089303</t>
  </si>
  <si>
    <t>18</t>
  </si>
  <si>
    <t>55331350</t>
  </si>
  <si>
    <t>zárubeň ocelová pro běžné zdění a pórobeton 100 levá/pravá 800</t>
  </si>
  <si>
    <t>1667322378</t>
  </si>
  <si>
    <t>19</t>
  </si>
  <si>
    <t>642944121</t>
  </si>
  <si>
    <t>Osazování ocelových zárubní dodatečné pl do 2,5 m2</t>
  </si>
  <si>
    <t>-1973116130</t>
  </si>
  <si>
    <t>20</t>
  </si>
  <si>
    <t>-1023597836</t>
  </si>
  <si>
    <t>Ostatní konstrukce a práce, bourání</t>
  </si>
  <si>
    <t>949101111</t>
  </si>
  <si>
    <t>Lešení pomocné pro objekty pozemních staveb s lešeňovou podlahou v do 1,9 m zatížení do 150 kg/m2</t>
  </si>
  <si>
    <t>1493786258</t>
  </si>
  <si>
    <t>22</t>
  </si>
  <si>
    <t>952901111</t>
  </si>
  <si>
    <t>Vyčištění budov bytové a občanské výstavby při výšce podlaží do 4 m</t>
  </si>
  <si>
    <t>-1098514829</t>
  </si>
  <si>
    <t>21,34+21,34+20,83+27,84+17,97+17,67+33,33+22,21+20,26+13,4+29,64+17,91+29,58+20,82+1,3*3,8+1,15*6,3+1,8*2,7+1,4*3+1,2*6,3+1,5*1,7*2+1,2*16,5+1,2*3,4</t>
  </si>
  <si>
    <t>23</t>
  </si>
  <si>
    <t>962031133</t>
  </si>
  <si>
    <t>Bourání příček z cihel pálených na MVC tl do 150 mm</t>
  </si>
  <si>
    <t>-1318240473</t>
  </si>
  <si>
    <t>2,9+1,6+1,5+2,8++2,9+2,1+1,7+2,9+2+2,9+2,3+4,1+1,4+4,15+1,5+1,8+2,6*3+1,5*2+3,75+1,5+2,9+2,2+1,1+1,6+4,2*2+2,6+6,5+4,2*2+2,6+5,9</t>
  </si>
  <si>
    <t>plbpr</t>
  </si>
  <si>
    <t>dlbpr*2,4-26*0,8*2</t>
  </si>
  <si>
    <t>24</t>
  </si>
  <si>
    <t>968072455</t>
  </si>
  <si>
    <t>Vybourání kovových dveřních zárubní pl do 2 m2</t>
  </si>
  <si>
    <t>-1670503249</t>
  </si>
  <si>
    <t>41</t>
  </si>
  <si>
    <t>25</t>
  </si>
  <si>
    <t>971052551</t>
  </si>
  <si>
    <t>Vybourání nebo prorážení otvorů v ŽB příčkách a zdech pl do 1 m2 tl do 600 mm</t>
  </si>
  <si>
    <t>m3</t>
  </si>
  <si>
    <t>-1611440487</t>
  </si>
  <si>
    <t>"úprava ostění v nosných zdech"(2*2+0,8)*0,12*7*0,1</t>
  </si>
  <si>
    <t>1,2*2,2*0,35</t>
  </si>
  <si>
    <t>26</t>
  </si>
  <si>
    <t>973048121</t>
  </si>
  <si>
    <t>Vysekání kapes ve zdivu z betonu pro zavázání příček nebo zdí tl do 100 mm</t>
  </si>
  <si>
    <t>1777746712</t>
  </si>
  <si>
    <t>15*2,4</t>
  </si>
  <si>
    <t>27</t>
  </si>
  <si>
    <t>974029664</t>
  </si>
  <si>
    <t>Vysekání rýh ve zdivu pro vtahování nosníků hl do 150 mm v do 150 mm</t>
  </si>
  <si>
    <t>-553062531</t>
  </si>
  <si>
    <t>1*3*1,2</t>
  </si>
  <si>
    <t>28</t>
  </si>
  <si>
    <t>978021141</t>
  </si>
  <si>
    <t>Otlučení (osekání) cementových omítek vnitřních stěn v rozsahu do 30 %</t>
  </si>
  <si>
    <t>-1254620589</t>
  </si>
  <si>
    <t>"stávající příčky"(2,5+5,5+2,25+4,6+2,8+4,4+2,4)*2,2-0,8*2*2</t>
  </si>
  <si>
    <t>29</t>
  </si>
  <si>
    <t>978021161</t>
  </si>
  <si>
    <t>Otlučení (osekání) cementových omítek vnitřních stěn v rozsahu do 50 %</t>
  </si>
  <si>
    <t>1957159829</t>
  </si>
  <si>
    <t>2*(6,3+4,2+9,9+4,2+10,9+4,15+7,9+4,15+6,3+2,9+6,3+4,2+10,9+4,15+4,2+4,15+8,4+4,2+7,1+4,2+6,3+4,2+6,3+4,2)</t>
  </si>
  <si>
    <t>dlstzd*1,65-ploken-0,8*2*14-1,2*2*8</t>
  </si>
  <si>
    <t>997</t>
  </si>
  <si>
    <t>Přesun sutě</t>
  </si>
  <si>
    <t>30</t>
  </si>
  <si>
    <t>997013111</t>
  </si>
  <si>
    <t xml:space="preserve">Vnitrostaveništní doprava suti a vybouraných hmot </t>
  </si>
  <si>
    <t>580467859</t>
  </si>
  <si>
    <t>31</t>
  </si>
  <si>
    <t>997013501</t>
  </si>
  <si>
    <t>Odvoz suti a vybouraných hmot na skládku nebo meziskládku do 1 km se složením</t>
  </si>
  <si>
    <t>777899167</t>
  </si>
  <si>
    <t>32</t>
  </si>
  <si>
    <t>997013509</t>
  </si>
  <si>
    <t>Příplatek k odvozu suti a vybouraných hmot na skládku ZKD 1 km přes 1 km</t>
  </si>
  <si>
    <t>-914837611</t>
  </si>
  <si>
    <t>69,471*8 'Přepočtené koeficientem množství</t>
  </si>
  <si>
    <t>33</t>
  </si>
  <si>
    <t>997013601</t>
  </si>
  <si>
    <t>Poplatek za uložení na skládce (skládkovné) stavebního odpadu betonového kód odpadu 17 01 01</t>
  </si>
  <si>
    <t>69291395</t>
  </si>
  <si>
    <t>3,185+0,288</t>
  </si>
  <si>
    <t>34</t>
  </si>
  <si>
    <t>997013603</t>
  </si>
  <si>
    <t>Poplatek za uložení na skládce (skládkovné) stavebního odpadu cihelného kód odpadu 17 01 02</t>
  </si>
  <si>
    <t>-74191969</t>
  </si>
  <si>
    <t>49,778+0,169</t>
  </si>
  <si>
    <t>35</t>
  </si>
  <si>
    <t>997013631</t>
  </si>
  <si>
    <t>Poplatek za uložení na skládce (skládkovné) stavebního odpadu směsného kód odpadu 17 09 04</t>
  </si>
  <si>
    <t>-413853087</t>
  </si>
  <si>
    <t>3,116+1,214+10,137+0,6+0,984</t>
  </si>
  <si>
    <t>998</t>
  </si>
  <si>
    <t>Přesun hmot</t>
  </si>
  <si>
    <t>36</t>
  </si>
  <si>
    <t>998011002</t>
  </si>
  <si>
    <t>Přesun hmot pro budovy zděné v do 12 m</t>
  </si>
  <si>
    <t>-405045296</t>
  </si>
  <si>
    <t>PSV</t>
  </si>
  <si>
    <t>Práce a dodávky PSV</t>
  </si>
  <si>
    <t>725</t>
  </si>
  <si>
    <t>Zdravotechnika - zařizovací předměty</t>
  </si>
  <si>
    <t>37</t>
  </si>
  <si>
    <t>725920811</t>
  </si>
  <si>
    <t xml:space="preserve">Demontáž vybavení, zařizovacích předmětů a stávajících rozvodů ÚT k vč. zaslepení napojení </t>
  </si>
  <si>
    <t>soubor</t>
  </si>
  <si>
    <t>1588520548</t>
  </si>
  <si>
    <t>766</t>
  </si>
  <si>
    <t>Konstrukce truhlářské</t>
  </si>
  <si>
    <t>38</t>
  </si>
  <si>
    <t>766660001</t>
  </si>
  <si>
    <t>Montáž dveřních křídel otvíravých jednokřídlových š do 0,8 m do ocelové zárubně</t>
  </si>
  <si>
    <t>-733961764</t>
  </si>
  <si>
    <t>39</t>
  </si>
  <si>
    <t>61160052</t>
  </si>
  <si>
    <t>dveře jednokřídlé dřevěné bez povrchové úpravy plné 800x1970mm</t>
  </si>
  <si>
    <t>1865436812</t>
  </si>
  <si>
    <t>40</t>
  </si>
  <si>
    <t>54914121</t>
  </si>
  <si>
    <t xml:space="preserve">kování klika-klika </t>
  </si>
  <si>
    <t>-2105609697</t>
  </si>
  <si>
    <t>54931584</t>
  </si>
  <si>
    <t>závěs dveřní nosný k zašroubování 60x10mm</t>
  </si>
  <si>
    <t>100 kus</t>
  </si>
  <si>
    <t>1768702712</t>
  </si>
  <si>
    <t>pdv/100*3</t>
  </si>
  <si>
    <t>42</t>
  </si>
  <si>
    <t>54964150</t>
  </si>
  <si>
    <t>vložka zámková+klíče</t>
  </si>
  <si>
    <t>-976910566</t>
  </si>
  <si>
    <t>43</t>
  </si>
  <si>
    <t>766691914</t>
  </si>
  <si>
    <t>Vyvěšení nebo zavěšení dřevěných křídel dveří pl do 2 m2</t>
  </si>
  <si>
    <t>541536</t>
  </si>
  <si>
    <t>44</t>
  </si>
  <si>
    <t>998766102</t>
  </si>
  <si>
    <t>Přesun hmot tonážní pro konstrukce truhlářské v objektech v do 12 m</t>
  </si>
  <si>
    <t>1590774128</t>
  </si>
  <si>
    <t>783</t>
  </si>
  <si>
    <t>Dokončovací práce - nátěry</t>
  </si>
  <si>
    <t>45</t>
  </si>
  <si>
    <t>783114101</t>
  </si>
  <si>
    <t>Základní jednonásobný syntetický nátěr truhlářských konstrukcí</t>
  </si>
  <si>
    <t>-1635242576</t>
  </si>
  <si>
    <t>pdv*0,8*2*2</t>
  </si>
  <si>
    <t>46</t>
  </si>
  <si>
    <t>783118101</t>
  </si>
  <si>
    <t>Lazurovací jednonásobný syntetický nátěr truhlářských konstrukcí</t>
  </si>
  <si>
    <t>-1592129437</t>
  </si>
  <si>
    <t>47</t>
  </si>
  <si>
    <t>783301303</t>
  </si>
  <si>
    <t>Bezoplachové odrezivění zámečnických konstrukcí</t>
  </si>
  <si>
    <t>1597773405</t>
  </si>
  <si>
    <t>pdv*(0,8+2*2)*0,3</t>
  </si>
  <si>
    <t>48</t>
  </si>
  <si>
    <t>783314201</t>
  </si>
  <si>
    <t>Základní antikorozní jednonásobný syntetický standardní nátěr zámečnických konstrukcí</t>
  </si>
  <si>
    <t>-652611873</t>
  </si>
  <si>
    <t>49</t>
  </si>
  <si>
    <t>783317101</t>
  </si>
  <si>
    <t>Krycí jednonásobný syntetický standardní nátěr zámečnických konstrukcí</t>
  </si>
  <si>
    <t>-1297233142</t>
  </si>
  <si>
    <t>50</t>
  </si>
  <si>
    <t>783901453</t>
  </si>
  <si>
    <t>Vysátí betonových podlah před provedením nátěru</t>
  </si>
  <si>
    <t>2071410639</t>
  </si>
  <si>
    <t>51</t>
  </si>
  <si>
    <t>783913171</t>
  </si>
  <si>
    <t>Penetrační syntetický nátěr hrubých betonových podlah</t>
  </si>
  <si>
    <t>848955187</t>
  </si>
  <si>
    <t>plpodl*0,3"30%"</t>
  </si>
  <si>
    <t>52</t>
  </si>
  <si>
    <t>783932171</t>
  </si>
  <si>
    <t>Celoplošné vyrovnání betonové podlahy cementovou stěrkou tloušťky do 3 mm</t>
  </si>
  <si>
    <t>943893405</t>
  </si>
  <si>
    <t>plpodl*0,6"60%plochy podlah"</t>
  </si>
  <si>
    <t>784</t>
  </si>
  <si>
    <t>Dokončovací práce - malby a tapety</t>
  </si>
  <si>
    <t>53</t>
  </si>
  <si>
    <t>784171111</t>
  </si>
  <si>
    <t>Zakrytí vnitřních ploch stěn v místnostech výšky do 3,80 m</t>
  </si>
  <si>
    <t>-1961883327</t>
  </si>
  <si>
    <t>54</t>
  </si>
  <si>
    <t>58124844</t>
  </si>
  <si>
    <t>fólie pro malířské potřeby zakrývací tl 25µ 4x5m</t>
  </si>
  <si>
    <t>82604127</t>
  </si>
  <si>
    <t>51,2*1,05 'Přepočtené koeficientem množství</t>
  </si>
  <si>
    <t>55</t>
  </si>
  <si>
    <t>784221001</t>
  </si>
  <si>
    <t>Jednonásobné bílé malby ze směsí za sucha dobře otěruvzdorných v místnostech do 3,80 m</t>
  </si>
  <si>
    <t>189786032</t>
  </si>
  <si>
    <t>VRN</t>
  </si>
  <si>
    <t>Vedlejší rozpočtové náklady</t>
  </si>
  <si>
    <t>VRN4</t>
  </si>
  <si>
    <t>Inženýrská činnost</t>
  </si>
  <si>
    <t>56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</si>
  <si>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</si>
  <si>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</si>
  <si>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</si>
  <si>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</si>
  <si>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-998963863</t>
  </si>
  <si>
    <t>plstropu</t>
  </si>
  <si>
    <t>23,52</t>
  </si>
  <si>
    <t>plstěn</t>
  </si>
  <si>
    <t>46,475</t>
  </si>
  <si>
    <t>pllatex</t>
  </si>
  <si>
    <t>39,12</t>
  </si>
  <si>
    <t>dlsokl</t>
  </si>
  <si>
    <t>16,92</t>
  </si>
  <si>
    <t>stěny</t>
  </si>
  <si>
    <t>plbd</t>
  </si>
  <si>
    <t>29,585</t>
  </si>
  <si>
    <t>tmelsdk</t>
  </si>
  <si>
    <t>02 - Stavební úpravy chodeb</t>
  </si>
  <si>
    <t>novsdk</t>
  </si>
  <si>
    <t>Soupis:</t>
  </si>
  <si>
    <t>dlzábr</t>
  </si>
  <si>
    <t>11,7</t>
  </si>
  <si>
    <t>01 - č.p.205</t>
  </si>
  <si>
    <t>madl</t>
  </si>
  <si>
    <t>madlo</t>
  </si>
  <si>
    <t>2,925</t>
  </si>
  <si>
    <t>1,142</t>
  </si>
  <si>
    <t>plzábr</t>
  </si>
  <si>
    <t>12,87</t>
  </si>
  <si>
    <t>plzár</t>
  </si>
  <si>
    <t>plRSH</t>
  </si>
  <si>
    <t>plrozvaděčů a hydrantů</t>
  </si>
  <si>
    <t>2,33</t>
  </si>
  <si>
    <t>natpotr</t>
  </si>
  <si>
    <t>nátěr potr</t>
  </si>
  <si>
    <t>plmal</t>
  </si>
  <si>
    <t>plmalby</t>
  </si>
  <si>
    <t>69,995</t>
  </si>
  <si>
    <t>pocdv</t>
  </si>
  <si>
    <t>natarm</t>
  </si>
  <si>
    <t>nararm</t>
  </si>
  <si>
    <t xml:space="preserve">    751 - Vzduchotechnika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</si>
  <si>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</si>
  <si>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</si>
  <si>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</si>
  <si>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</si>
  <si>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</si>
  <si>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</si>
  <si>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</si>
  <si>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-1911556641</t>
  </si>
  <si>
    <t>1"RS"</t>
  </si>
  <si>
    <t>1"pošt.schránky"</t>
  </si>
  <si>
    <t>611311131</t>
  </si>
  <si>
    <t>Potažení vnitřních rovných stropů vápenným štukem tloušťky do 3 mm</t>
  </si>
  <si>
    <t>-1456009173</t>
  </si>
  <si>
    <t>2,7*1,2*3+1*1,2+1*2,4+1,1*2,4+2,4*(4,35-1,2)</t>
  </si>
  <si>
    <t>-801282688</t>
  </si>
  <si>
    <t>612311131</t>
  </si>
  <si>
    <t>Potažení vnitřních stěn vápenným štukem tloušťky do 3 mm</t>
  </si>
  <si>
    <t>1058585648</t>
  </si>
  <si>
    <t>(plstěn+pllatex)</t>
  </si>
  <si>
    <t>612325111</t>
  </si>
  <si>
    <t>Vápenocementová hladká omítka rýh ve stěnách šířky do 150 mm</t>
  </si>
  <si>
    <t>83472894</t>
  </si>
  <si>
    <t>"rýhy po vybouraných soklech"dlsokl*0,15</t>
  </si>
  <si>
    <t>612325411</t>
  </si>
  <si>
    <t>Oprava vnitřní vápenocementové hladké omítky stěn</t>
  </si>
  <si>
    <t>-1345572962</t>
  </si>
  <si>
    <t>6,8*(2,4+4,2)*2+1,45*(3,2+2,4+2*0,5+1,1)</t>
  </si>
  <si>
    <t>0,4*(1,48+2*2,19)+0,45*(1,31+2*1,785)</t>
  </si>
  <si>
    <t>-2,7*3*0,15</t>
  </si>
  <si>
    <t>-0,25*(1,2*2+2,4+1*2+2,4+1,15*2+2,4)</t>
  </si>
  <si>
    <t>-6*0,8*2-1,48*2,19-1,31*1,785-pllatex</t>
  </si>
  <si>
    <t>619991001</t>
  </si>
  <si>
    <t>Zakrytí podlah fólií přilepenou lepící páskou</t>
  </si>
  <si>
    <t>1546475720</t>
  </si>
  <si>
    <t>619991011</t>
  </si>
  <si>
    <t>Obalení konstrukcí a prvků fólií přilepenou lepící páskou</t>
  </si>
  <si>
    <t>1675000682</t>
  </si>
  <si>
    <t>0,8*2*6</t>
  </si>
  <si>
    <t>1054079913</t>
  </si>
  <si>
    <t>1445985115</t>
  </si>
  <si>
    <t>-743358171</t>
  </si>
  <si>
    <t>1519917355</t>
  </si>
  <si>
    <t>2,25*1,2+2,7*1,2*3</t>
  </si>
  <si>
    <t>1,1*2,6+1,3*3,25</t>
  </si>
  <si>
    <t>2,4*(1+1,1)*2</t>
  </si>
  <si>
    <t>953941321R</t>
  </si>
  <si>
    <t>Repase vstupní rohože s rámem</t>
  </si>
  <si>
    <t>2028488310</t>
  </si>
  <si>
    <t>953966112</t>
  </si>
  <si>
    <t xml:space="preserve">Lepení ochranného rohového profilu </t>
  </si>
  <si>
    <t>418043049</t>
  </si>
  <si>
    <t>2,4*3*2</t>
  </si>
  <si>
    <t>1,2*2*3</t>
  </si>
  <si>
    <t>63127464</t>
  </si>
  <si>
    <t>profil rohový Al</t>
  </si>
  <si>
    <t>-687301202</t>
  </si>
  <si>
    <t>21,6*1,1 'Přepočtené koeficientem množství</t>
  </si>
  <si>
    <t>-1385689921</t>
  </si>
  <si>
    <t>4*0,8*2</t>
  </si>
  <si>
    <t>997002611</t>
  </si>
  <si>
    <t>Nakládání suti a vybouraných hmot</t>
  </si>
  <si>
    <t>1725904402</t>
  </si>
  <si>
    <t>1575718656</t>
  </si>
  <si>
    <t>-590855986</t>
  </si>
  <si>
    <t>0,707*9 'Přepočtené koeficientem množství</t>
  </si>
  <si>
    <t>-1249533720</t>
  </si>
  <si>
    <t>-143811921</t>
  </si>
  <si>
    <t>751</t>
  </si>
  <si>
    <t>Vzduchotechnika</t>
  </si>
  <si>
    <t>751398021</t>
  </si>
  <si>
    <t>Mtž větrací mřížky stěnové do 0,040 m2</t>
  </si>
  <si>
    <t>905754294</t>
  </si>
  <si>
    <t>56245640</t>
  </si>
  <si>
    <t>mřížka větrací kruhová plast se síťovinou 160mm</t>
  </si>
  <si>
    <t>-1715879620</t>
  </si>
  <si>
    <t>763</t>
  </si>
  <si>
    <t>Konstrukce suché výstavby</t>
  </si>
  <si>
    <t>763121762</t>
  </si>
  <si>
    <t>Dotmelení SDK kce</t>
  </si>
  <si>
    <t>-1433306426</t>
  </si>
  <si>
    <t>763121911</t>
  </si>
  <si>
    <t xml:space="preserve">Zhotovení otvoru vel. do 0,1 m2 v SDK </t>
  </si>
  <si>
    <t>574265148</t>
  </si>
  <si>
    <t>763131714</t>
  </si>
  <si>
    <t>SDK kce základní penetrační nátěr</t>
  </si>
  <si>
    <t>1247934490</t>
  </si>
  <si>
    <t>763164791</t>
  </si>
  <si>
    <t>Montáž SDK obkladu kcí jednoduché opláštění</t>
  </si>
  <si>
    <t>212924922</t>
  </si>
  <si>
    <t>59030021</t>
  </si>
  <si>
    <t>deska SDK A tl 12,5mm</t>
  </si>
  <si>
    <t>1457591483</t>
  </si>
  <si>
    <t>0*1,15 'Přepočtené koeficientem množství</t>
  </si>
  <si>
    <t>998763402</t>
  </si>
  <si>
    <t>Přesun hmot procentní pro sádrokartonové konstrukce v objektech v do 12 m</t>
  </si>
  <si>
    <t>%</t>
  </si>
  <si>
    <t>-482486207</t>
  </si>
  <si>
    <t>-1282956945</t>
  </si>
  <si>
    <t>61162074</t>
  </si>
  <si>
    <t>dveře jednokřídlé voštinové povrch laminátový plné 800x1970/2100mm</t>
  </si>
  <si>
    <t>-980114607</t>
  </si>
  <si>
    <t>-1592304250</t>
  </si>
  <si>
    <t>(pocdv/100)*3</t>
  </si>
  <si>
    <t>766662811</t>
  </si>
  <si>
    <t>Demontáž dveřních prahů u dveří jednokřídlových</t>
  </si>
  <si>
    <t>-2062073869</t>
  </si>
  <si>
    <t>-1235377521</t>
  </si>
  <si>
    <t>766695213</t>
  </si>
  <si>
    <t>Montáž truhlářských prahů dveří jednokřídlových šířky přes 10 cm</t>
  </si>
  <si>
    <t>-562132565</t>
  </si>
  <si>
    <t>61187161</t>
  </si>
  <si>
    <t>práh dveřní dřevěný dubový tl 20mm dl 820mm š 150mm</t>
  </si>
  <si>
    <t>-1201636957</t>
  </si>
  <si>
    <t>-492189884</t>
  </si>
  <si>
    <t>767</t>
  </si>
  <si>
    <t>Konstrukce zámečnické</t>
  </si>
  <si>
    <t>767821117</t>
  </si>
  <si>
    <t>Montáž sestavy poštovních schránek zazděných do 24 kusů</t>
  </si>
  <si>
    <t>998963391</t>
  </si>
  <si>
    <t>998767202</t>
  </si>
  <si>
    <t>Přesun hmot procentní pro zámečnické konstrukce v objektech v do 12 m</t>
  </si>
  <si>
    <t>-367678826</t>
  </si>
  <si>
    <t>771</t>
  </si>
  <si>
    <t>Podlahy z dlaždic</t>
  </si>
  <si>
    <t>771473810</t>
  </si>
  <si>
    <t xml:space="preserve">Demontáž soklíků z dlaždic </t>
  </si>
  <si>
    <t>166485687</t>
  </si>
  <si>
    <t>-4*0,8-1,48+2,6+2*1+2,4+2*0,4+2*1,1+2,4+2*1,1+2,4+2*1,1+2,4</t>
  </si>
  <si>
    <t>771474112</t>
  </si>
  <si>
    <t>Montáž soklů z dlaždic keramických rovných flexibilní lepidlo v do 90 mm</t>
  </si>
  <si>
    <t>1027390963</t>
  </si>
  <si>
    <t>59761016</t>
  </si>
  <si>
    <t>dlažba keramická slinutá hladká do interiéru i exteriéru přes 9 do 12ks/m2</t>
  </si>
  <si>
    <t>-537274553</t>
  </si>
  <si>
    <t>dlsokl*0,1</t>
  </si>
  <si>
    <t>1,692*1,2 'Přepočtené koeficientem množství</t>
  </si>
  <si>
    <t>771573810</t>
  </si>
  <si>
    <t>Demontáž podlah z dlaždic keramických lepených</t>
  </si>
  <si>
    <t>1404539230</t>
  </si>
  <si>
    <t>4*1*0,3"vstupy do bytů"</t>
  </si>
  <si>
    <t>771573912</t>
  </si>
  <si>
    <t>Oprava podlah z keramických lepených do 9 ks/m2</t>
  </si>
  <si>
    <t>-922781671</t>
  </si>
  <si>
    <t>LSS.DAA3B600</t>
  </si>
  <si>
    <t>dlaždice 333 x 333 x 8 mm</t>
  </si>
  <si>
    <t>1882248534</t>
  </si>
  <si>
    <t>1,2*1,1 'Přepočtené koeficientem množství</t>
  </si>
  <si>
    <t>771591117</t>
  </si>
  <si>
    <t>Spárování akrylem</t>
  </si>
  <si>
    <t>-122295732</t>
  </si>
  <si>
    <t>771591185</t>
  </si>
  <si>
    <t>Podlahy pracnější řezání keramických dlaždic rovné</t>
  </si>
  <si>
    <t>-88785058</t>
  </si>
  <si>
    <t>2*dlsokl</t>
  </si>
  <si>
    <t>998771202</t>
  </si>
  <si>
    <t>Přesun hmot procentní pro podlahy z dlaždic v objektech v do 12 m</t>
  </si>
  <si>
    <t>1011639730</t>
  </si>
  <si>
    <t>777</t>
  </si>
  <si>
    <t>Podlahy lité</t>
  </si>
  <si>
    <t>777111123</t>
  </si>
  <si>
    <t>Broušení podlah</t>
  </si>
  <si>
    <t>-1066045444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</si>
  <si>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</si>
  <si>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</si>
  <si>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</si>
  <si>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</si>
  <si>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</si>
  <si>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</si>
  <si>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-614176612</t>
  </si>
  <si>
    <t>1*0,6"u vstupu"</t>
  </si>
  <si>
    <t>podlpr"vstup do bytů"</t>
  </si>
  <si>
    <t>783106801</t>
  </si>
  <si>
    <t>Odstranění nátěrů z truhlářských konstrukcí obroušením</t>
  </si>
  <si>
    <t>2085554490</t>
  </si>
  <si>
    <t>dlzábr*0,25</t>
  </si>
  <si>
    <t>-764037006</t>
  </si>
  <si>
    <t>madl+plpr</t>
  </si>
  <si>
    <t>756938255</t>
  </si>
  <si>
    <t>4*(0,15+0,02)*2*0,84</t>
  </si>
  <si>
    <t>783118211</t>
  </si>
  <si>
    <t>Lakovací dvojnásobný syntetický nátěr truhlářských konstrukcí s mezibroušením</t>
  </si>
  <si>
    <t>-1774476698</t>
  </si>
  <si>
    <t>783306801</t>
  </si>
  <si>
    <t>Odstranění nátěru ze zámečnických konstrukcí obroušením</t>
  </si>
  <si>
    <t>-1648825203</t>
  </si>
  <si>
    <t>2,3+3*2,7+1,3</t>
  </si>
  <si>
    <t>dlzábr*1,1</t>
  </si>
  <si>
    <t>6*1,5</t>
  </si>
  <si>
    <t>1,3*1,3+0,8*0,8</t>
  </si>
  <si>
    <t>plzábr+plRSH</t>
  </si>
  <si>
    <t>783314101</t>
  </si>
  <si>
    <t>Základní jednonásobný syntetický nátěr zámečnických konstrukcí</t>
  </si>
  <si>
    <t>591413704</t>
  </si>
  <si>
    <t>plzábr+plzár+plRSH</t>
  </si>
  <si>
    <t>57</t>
  </si>
  <si>
    <t>2083708405</t>
  </si>
  <si>
    <t>58</t>
  </si>
  <si>
    <t>783601733</t>
  </si>
  <si>
    <t>Odmaštění ředidlovým odmašťovačem potrubí DN do 100 mm</t>
  </si>
  <si>
    <t>-164304780</t>
  </si>
  <si>
    <t>8+6*1,5"plyn"</t>
  </si>
  <si>
    <t>4"pož. voda"</t>
  </si>
  <si>
    <t>59</t>
  </si>
  <si>
    <t>783614501</t>
  </si>
  <si>
    <t>Základní jednonásobný syntetický nátěr armatur DN do 100 mm</t>
  </si>
  <si>
    <t>1190532161</t>
  </si>
  <si>
    <t>3*2+4*1</t>
  </si>
  <si>
    <t>60</t>
  </si>
  <si>
    <t>783615561</t>
  </si>
  <si>
    <t>Mezinátěr jednonásobný syntetický nátěr potrubí DN do 100 mm</t>
  </si>
  <si>
    <t>931216468</t>
  </si>
  <si>
    <t>61</t>
  </si>
  <si>
    <t>783617501</t>
  </si>
  <si>
    <t>Krycí jednonásobný syntetický nátěr armatur DN do 100 mm</t>
  </si>
  <si>
    <t>-1448293105</t>
  </si>
  <si>
    <t>62</t>
  </si>
  <si>
    <t>783617621</t>
  </si>
  <si>
    <t>Krycí jednonásobný syntetický nátěr potrubí DN do 100 mm</t>
  </si>
  <si>
    <t>-809684426</t>
  </si>
  <si>
    <t>63</t>
  </si>
  <si>
    <t>783806801</t>
  </si>
  <si>
    <t>Odstranění nátěrů z omítek obroušením</t>
  </si>
  <si>
    <t>1129952099</t>
  </si>
  <si>
    <t>(plstěn+plstropu)*0,5</t>
  </si>
  <si>
    <t>64</t>
  </si>
  <si>
    <t>783806811</t>
  </si>
  <si>
    <t>Odstranění nátěrů z omítek oškrábáním</t>
  </si>
  <si>
    <t>2116497010</t>
  </si>
  <si>
    <t>65</t>
  </si>
  <si>
    <t>783813101</t>
  </si>
  <si>
    <t>Penetrační nátěr adhezní můstek</t>
  </si>
  <si>
    <t>722427692</t>
  </si>
  <si>
    <t>"linkrusta"</t>
  </si>
  <si>
    <t>66</t>
  </si>
  <si>
    <t>783822213</t>
  </si>
  <si>
    <t>Celoplošné vyrovnání omítky před provedením nátěru cementovou stěrkou</t>
  </si>
  <si>
    <t>941582281</t>
  </si>
  <si>
    <t>"linkrusta 90% plochy"</t>
  </si>
  <si>
    <t>pllatex*0,9</t>
  </si>
  <si>
    <t>67</t>
  </si>
  <si>
    <t>783933151</t>
  </si>
  <si>
    <t>Penetrační epoxidový nátěr hladkých betonových podlah</t>
  </si>
  <si>
    <t>392057524</t>
  </si>
  <si>
    <t>68</t>
  </si>
  <si>
    <t>783937163</t>
  </si>
  <si>
    <t>Krycí dvojnásobný epoxidový rozpouštědlový nátěr betonové podlahy</t>
  </si>
  <si>
    <t>-248664815</t>
  </si>
  <si>
    <t>podlpr"vstupy do bytů"</t>
  </si>
  <si>
    <t>69</t>
  </si>
  <si>
    <t>784131111</t>
  </si>
  <si>
    <t>Odstranění linkrustace na schodišti výšky podlaží do 3,80 m</t>
  </si>
  <si>
    <t>234122045</t>
  </si>
  <si>
    <t>-5*0,8*1,5-1,48*1,4-1,31*0,8+1,5*(2,6+1,1+2*1+2*0,4+2,4+2*1,1+2,4+2*1+2,4+2*1,1+2,4)+1,4*(2,25+3*2,7)</t>
  </si>
  <si>
    <t>70</t>
  </si>
  <si>
    <t>41258095</t>
  </si>
  <si>
    <t>plbd+pllatex+6*0,8*2+1,31*1,785+1,47*2,19</t>
  </si>
  <si>
    <t>71</t>
  </si>
  <si>
    <t>5620849</t>
  </si>
  <si>
    <t>83,863*1,05 'Přepočtené koeficientem množství</t>
  </si>
  <si>
    <t>72</t>
  </si>
  <si>
    <t>784181107</t>
  </si>
  <si>
    <t>Základní jednonásobná penetrace podkladu na schodišti o výšce podlaží do 3,80 m</t>
  </si>
  <si>
    <t>1353262591</t>
  </si>
  <si>
    <t>"omítky"</t>
  </si>
  <si>
    <t>plstěn+plstropu</t>
  </si>
  <si>
    <t>73</t>
  </si>
  <si>
    <t>784221107</t>
  </si>
  <si>
    <t>Dvojnásobné bílé malby ze směsí za sucha dobře otěruvzdorných na schodišti do 3,80 m</t>
  </si>
  <si>
    <t>-811940448</t>
  </si>
  <si>
    <t>plmal+tmelsdk+novsdk</t>
  </si>
  <si>
    <t>74</t>
  </si>
  <si>
    <t>784611007</t>
  </si>
  <si>
    <t>Jednoduché linkování na schodišti o výšce podlaží do 3,80 m</t>
  </si>
  <si>
    <t>1289642511</t>
  </si>
  <si>
    <t>-5*0,8-1,48-1,31+(2,6+1,1+2*1+2*0,4+2,4+2*1,1+2,4+2*1+2,4+2*1,1+2,4)+(2,25+3*2,7)</t>
  </si>
  <si>
    <t>75</t>
  </si>
  <si>
    <t>784660107</t>
  </si>
  <si>
    <t>Linkrustace na schodišti o výšce podlaží do 3,80 m</t>
  </si>
  <si>
    <t>-299435381</t>
  </si>
  <si>
    <t>37,08</t>
  </si>
  <si>
    <t>46,615</t>
  </si>
  <si>
    <t>58,98</t>
  </si>
  <si>
    <t>25,22</t>
  </si>
  <si>
    <t>35,37</t>
  </si>
  <si>
    <t>02 - č.p.206</t>
  </si>
  <si>
    <t>17,1</t>
  </si>
  <si>
    <t>4,275</t>
  </si>
  <si>
    <t>18,81</t>
  </si>
  <si>
    <t>10,5</t>
  </si>
  <si>
    <t>83,695</t>
  </si>
  <si>
    <t>-1147628470</t>
  </si>
  <si>
    <t>-657958673</t>
  </si>
  <si>
    <t>2,7*1,2*5+1*2,4+1,1*2,4*2+2,4*(2,6+2,9)</t>
  </si>
  <si>
    <t>-1422601860</t>
  </si>
  <si>
    <t>1937566315</t>
  </si>
  <si>
    <t>2115602886</t>
  </si>
  <si>
    <t>1496648293</t>
  </si>
  <si>
    <t>(2,4+4,2)*2*7+1,45*(3,2+2,4+1)+1,45*2*0,5+2,15*(2*2,6+2,4)+(2,15+0,65)*2,1*0,5*2</t>
  </si>
  <si>
    <t>0,4*(2*2,19+1,48)+0,45*(1,335+2*1,785)</t>
  </si>
  <si>
    <t>-(2,7*5*0,15)</t>
  </si>
  <si>
    <t>-0,25*(1,15*2+2,4+2*1+2,4+1,15*2+2,4+2*1+2,4+2*1,15+2,4)</t>
  </si>
  <si>
    <t>-7*0,8*2-1,49*2,19-1,335*1,785-pllatex</t>
  </si>
  <si>
    <t>791052805</t>
  </si>
  <si>
    <t>582755884</t>
  </si>
  <si>
    <t>0,8*276+1,47*2,19+1,335*1,785</t>
  </si>
  <si>
    <t>-341522794</t>
  </si>
  <si>
    <t>-1893853083</t>
  </si>
  <si>
    <t>-1638635702</t>
  </si>
  <si>
    <t>-2035488599</t>
  </si>
  <si>
    <t>2,25*1,1+2,7*1,1*5</t>
  </si>
  <si>
    <t>1*2,4+1,3*2,25</t>
  </si>
  <si>
    <t>2,4*1*3+2,4*1,15*2</t>
  </si>
  <si>
    <t>-1883137980</t>
  </si>
  <si>
    <t>1233170629</t>
  </si>
  <si>
    <t>2,4*5*2</t>
  </si>
  <si>
    <t>1,2*2*4</t>
  </si>
  <si>
    <t>-884601761</t>
  </si>
  <si>
    <t>33,6*1,1 'Přepočtené koeficientem množství</t>
  </si>
  <si>
    <t>-997018410</t>
  </si>
  <si>
    <t>971262303</t>
  </si>
  <si>
    <t>976117498</t>
  </si>
  <si>
    <t>-1157043305</t>
  </si>
  <si>
    <t>0,739*9 'Přepočtené koeficientem množství</t>
  </si>
  <si>
    <t>1597426406</t>
  </si>
  <si>
    <t>-953373113</t>
  </si>
  <si>
    <t>-1086726053</t>
  </si>
  <si>
    <t>-1427344631</t>
  </si>
  <si>
    <t>2125332491</t>
  </si>
  <si>
    <t>75907926</t>
  </si>
  <si>
    <t>-1073235036</t>
  </si>
  <si>
    <t>1368874934</t>
  </si>
  <si>
    <t>275473380</t>
  </si>
  <si>
    <t>-1143836024</t>
  </si>
  <si>
    <t>671583380</t>
  </si>
  <si>
    <t>934905543</t>
  </si>
  <si>
    <t>-999727675</t>
  </si>
  <si>
    <t>1494226164</t>
  </si>
  <si>
    <t>1739010994</t>
  </si>
  <si>
    <t>162895280</t>
  </si>
  <si>
    <t>-452956145</t>
  </si>
  <si>
    <t>855058501</t>
  </si>
  <si>
    <t>-1165937575</t>
  </si>
  <si>
    <t>1951382865</t>
  </si>
  <si>
    <t>-791504209</t>
  </si>
  <si>
    <t>-6*0,8-1,48+2,4+1+2*1+2,4+2*0,4+2*1,15+2,4+2*1+2,4+2*1,15+2,4+2*1+2,4+2*1,15+2,4</t>
  </si>
  <si>
    <t>668972487</t>
  </si>
  <si>
    <t>536016527</t>
  </si>
  <si>
    <t>2,522*1,2 'Přepočtené koeficientem množství</t>
  </si>
  <si>
    <t>1061195638</t>
  </si>
  <si>
    <t>1682643785</t>
  </si>
  <si>
    <t>-1006647128</t>
  </si>
  <si>
    <t>-1887421538</t>
  </si>
  <si>
    <t>-1653234466</t>
  </si>
  <si>
    <t>-501283691</t>
  </si>
  <si>
    <t>-2017064702</t>
  </si>
  <si>
    <t>-643742568</t>
  </si>
  <si>
    <t>-585604114</t>
  </si>
  <si>
    <t>1034060766</t>
  </si>
  <si>
    <t>-636588872</t>
  </si>
  <si>
    <t>2021187796</t>
  </si>
  <si>
    <t>-1045235775</t>
  </si>
  <si>
    <t>2,3+5*2,7+1,3</t>
  </si>
  <si>
    <t>7*1,5</t>
  </si>
  <si>
    <t>1041375607</t>
  </si>
  <si>
    <t>147442138</t>
  </si>
  <si>
    <t>941763856</t>
  </si>
  <si>
    <t>-833333533</t>
  </si>
  <si>
    <t>921878054</t>
  </si>
  <si>
    <t>-1256207137</t>
  </si>
  <si>
    <t>1330089697</t>
  </si>
  <si>
    <t>-272671626</t>
  </si>
  <si>
    <t>-893878328</t>
  </si>
  <si>
    <t>1686875397</t>
  </si>
  <si>
    <t>1717451075</t>
  </si>
  <si>
    <t>1088619983</t>
  </si>
  <si>
    <t>747761879</t>
  </si>
  <si>
    <t>828020224</t>
  </si>
  <si>
    <t>-6*0,8*1,5-1,48*1,4-1,31*0,8+1,5*(2,4+1+2*1+2,4+2*0,4+2*1,15+2,4+2*1+2,4+2*1,15+2,4+2*1+2,4+2*1,15+2,4)+1,4*(2,25+5*2,7)</t>
  </si>
  <si>
    <t>-209878800</t>
  </si>
  <si>
    <t>plbd+pllatex+7*0,8*2+1,335*1,785+1,48*2,19</t>
  </si>
  <si>
    <t>-545604186</t>
  </si>
  <si>
    <t>111,174*1,05 'Přepočtené koeficientem množství</t>
  </si>
  <si>
    <t>1353398127</t>
  </si>
  <si>
    <t>-833623234</t>
  </si>
  <si>
    <t>1668920109</t>
  </si>
  <si>
    <t>-6*0,8-1,48-1,31+(2,4+1+2*1+2,4+2*0,4+2*1,15+2,4+2*1+2,4+2*1,15+2,4+2*1+2,4+2*1,15+2,4)+(2,25+5*2,7)</t>
  </si>
  <si>
    <t>1087179895</t>
  </si>
  <si>
    <t>22,44</t>
  </si>
  <si>
    <t>49,005</t>
  </si>
  <si>
    <t>38,43</t>
  </si>
  <si>
    <t>16,22</t>
  </si>
  <si>
    <t>28,34</t>
  </si>
  <si>
    <t>03 - č.p.207</t>
  </si>
  <si>
    <t>71,445</t>
  </si>
  <si>
    <t>-1444669205</t>
  </si>
  <si>
    <t>-1808995930</t>
  </si>
  <si>
    <t>2,7*1,2*3+1*2,4+1,1*2,4+2,4*3,2</t>
  </si>
  <si>
    <t>1976523936</t>
  </si>
  <si>
    <t>329167294</t>
  </si>
  <si>
    <t>620668538</t>
  </si>
  <si>
    <t>774160920</t>
  </si>
  <si>
    <t>(2,4+4,35)*2*6,8+1,45*(3,2+2,4+1)+1,45*2*0,5</t>
  </si>
  <si>
    <t>-(2,7*3*0,15)</t>
  </si>
  <si>
    <t>-6*0,8*2-1,49*2,19-1,335*1,785-pllatex</t>
  </si>
  <si>
    <t>-1005756866</t>
  </si>
  <si>
    <t>-613612528</t>
  </si>
  <si>
    <t>0,8*2*6+1,47*2,19+1,335*1,785</t>
  </si>
  <si>
    <t>2131376294</t>
  </si>
  <si>
    <t>1020004951</t>
  </si>
  <si>
    <t>-473066167</t>
  </si>
  <si>
    <t>368259676</t>
  </si>
  <si>
    <t>1*1,2+1,3*3,2</t>
  </si>
  <si>
    <t>2,4*(1+1,2)*2</t>
  </si>
  <si>
    <t>-300211414</t>
  </si>
  <si>
    <t>515770001</t>
  </si>
  <si>
    <t>-2004590383</t>
  </si>
  <si>
    <t>-1199399003</t>
  </si>
  <si>
    <t>-785528827</t>
  </si>
  <si>
    <t>23581666</t>
  </si>
  <si>
    <t>1333583638</t>
  </si>
  <si>
    <t>0,705*9 'Přepočtené koeficientem množství</t>
  </si>
  <si>
    <t>1093333162</t>
  </si>
  <si>
    <t>305175232</t>
  </si>
  <si>
    <t>3669964</t>
  </si>
  <si>
    <t>-1305040928</t>
  </si>
  <si>
    <t>273442589</t>
  </si>
  <si>
    <t>-59526526</t>
  </si>
  <si>
    <t>508439890</t>
  </si>
  <si>
    <t>236447995</t>
  </si>
  <si>
    <t>264127326</t>
  </si>
  <si>
    <t>1716938138</t>
  </si>
  <si>
    <t>708087787</t>
  </si>
  <si>
    <t>916720775</t>
  </si>
  <si>
    <t>1207258982</t>
  </si>
  <si>
    <t>-1833591241</t>
  </si>
  <si>
    <t>691847883</t>
  </si>
  <si>
    <t>1959214297</t>
  </si>
  <si>
    <t>150728196</t>
  </si>
  <si>
    <t>114543471</t>
  </si>
  <si>
    <t>-550618836</t>
  </si>
  <si>
    <t>-1928742386</t>
  </si>
  <si>
    <t>-1944327665</t>
  </si>
  <si>
    <t>-5*0,8-1,48+2,4+1+2*1+2,4+2*1,2+2,4+2*1+2,4+2*1,15+2,4</t>
  </si>
  <si>
    <t>-1656082888</t>
  </si>
  <si>
    <t>1277953362</t>
  </si>
  <si>
    <t>1,622*1,2 'Přepočtené koeficientem množství</t>
  </si>
  <si>
    <t>1484402112</t>
  </si>
  <si>
    <t>-713601956</t>
  </si>
  <si>
    <t>1836509367</t>
  </si>
  <si>
    <t>-1435267233</t>
  </si>
  <si>
    <t>-332980271</t>
  </si>
  <si>
    <t>32345668</t>
  </si>
  <si>
    <t>1506037925</t>
  </si>
  <si>
    <t>-897520457</t>
  </si>
  <si>
    <t>-2142210072</t>
  </si>
  <si>
    <t>-1503695945</t>
  </si>
  <si>
    <t>-318591417</t>
  </si>
  <si>
    <t>-922652788</t>
  </si>
  <si>
    <t>-1912769721</t>
  </si>
  <si>
    <t>-1041916568</t>
  </si>
  <si>
    <t>1167198625</t>
  </si>
  <si>
    <t>-1207566217</t>
  </si>
  <si>
    <t>1393166075</t>
  </si>
  <si>
    <t>38372191</t>
  </si>
  <si>
    <t>-1468318744</t>
  </si>
  <si>
    <t>-1480406871</t>
  </si>
  <si>
    <t>1111185683</t>
  </si>
  <si>
    <t>-566407030</t>
  </si>
  <si>
    <t>-2091518639</t>
  </si>
  <si>
    <t>143853950</t>
  </si>
  <si>
    <t>-100433768</t>
  </si>
  <si>
    <t>2043896342</t>
  </si>
  <si>
    <t>-330597374</t>
  </si>
  <si>
    <t>-5*0,8*1,5-1,48*1,4-1,31*0,8+1,5*(2,4+1+2*1+2,4+0,4+2*1,2+2,4+2*1+2,4+2*1,12+2,4)+1,4*(2,25+3*2,7)</t>
  </si>
  <si>
    <t>-530952737</t>
  </si>
  <si>
    <t>plbd+pllatex+6*0,8*2+1,335*1,785+1,48*2,19</t>
  </si>
  <si>
    <t>1793193100</t>
  </si>
  <si>
    <t>81,994*1,05 'Přepočtené koeficientem množství</t>
  </si>
  <si>
    <t>1715847257</t>
  </si>
  <si>
    <t>-1638399016</t>
  </si>
  <si>
    <t>1436029375</t>
  </si>
  <si>
    <t>-5*0,8-1,48-1,31+(2,1+1+2*1+2,4+2*1,2+2,4+2*1+2,4+2*1,15+2,4)+(2,25+3*2,7)</t>
  </si>
  <si>
    <t>-1994837428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</si>
  <si>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</si>
  <si>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</si>
  <si>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</si>
  <si>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</si>
  <si>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</si>
  <si>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</si>
  <si>
    <t xml:space="preserve"> 02/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</si>
</sst>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B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7. 4. 2021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č.p.205'!J32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č.p.205'!P136</f>
        <v>0</v>
      </c>
      <c r="AV97" s="138">
        <f>'01 - č.p.205'!J35</f>
        <v>0</v>
      </c>
      <c r="AW97" s="138">
        <f>'01 - č.p.205'!J36</f>
        <v>0</v>
      </c>
      <c r="AX97" s="138">
        <f>'01 - č.p.205'!J37</f>
        <v>0</v>
      </c>
      <c r="AY97" s="138">
        <f>'01 - č.p.205'!J38</f>
        <v>0</v>
      </c>
      <c r="AZ97" s="138">
        <f>'01 - č.p.205'!F35</f>
        <v>0</v>
      </c>
      <c r="BA97" s="138">
        <f>'01 - č.p.205'!F36</f>
        <v>0</v>
      </c>
      <c r="BB97" s="138">
        <f>'01 - č.p.205'!F37</f>
        <v>0</v>
      </c>
      <c r="BC97" s="138">
        <f>'01 - č.p.205'!F38</f>
        <v>0</v>
      </c>
      <c r="BD97" s="140">
        <f>'01 - č.p.205'!F39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č.p.206'!J32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'02 - č.p.206'!P136</f>
        <v>0</v>
      </c>
      <c r="AV98" s="138">
        <f>'02 - č.p.206'!J35</f>
        <v>0</v>
      </c>
      <c r="AW98" s="138">
        <f>'02 - č.p.206'!J36</f>
        <v>0</v>
      </c>
      <c r="AX98" s="138">
        <f>'02 - č.p.206'!J37</f>
        <v>0</v>
      </c>
      <c r="AY98" s="138">
        <f>'02 - č.p.206'!J38</f>
        <v>0</v>
      </c>
      <c r="AZ98" s="138">
        <f>'02 - č.p.206'!F35</f>
        <v>0</v>
      </c>
      <c r="BA98" s="138">
        <f>'02 - č.p.206'!F36</f>
        <v>0</v>
      </c>
      <c r="BB98" s="138">
        <f>'02 - č.p.206'!F37</f>
        <v>0</v>
      </c>
      <c r="BC98" s="138">
        <f>'02 - č.p.206'!F38</f>
        <v>0</v>
      </c>
      <c r="BD98" s="140">
        <f>'02 - č.p.206'!F39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4" customFormat="1" ht="16.5" customHeight="1">
      <c r="A99" s="119" t="s">
        <v>80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č.p.207'!J32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42">
        <v>0</v>
      </c>
      <c r="AT99" s="143">
        <f>ROUND(SUM(AV99:AW99),2)</f>
        <v>0</v>
      </c>
      <c r="AU99" s="144">
        <f>'03 - č.p.207'!P136</f>
        <v>0</v>
      </c>
      <c r="AV99" s="143">
        <f>'03 - č.p.207'!J35</f>
        <v>0</v>
      </c>
      <c r="AW99" s="143">
        <f>'03 - č.p.207'!J36</f>
        <v>0</v>
      </c>
      <c r="AX99" s="143">
        <f>'03 - č.p.207'!J37</f>
        <v>0</v>
      </c>
      <c r="AY99" s="143">
        <f>'03 - č.p.207'!J38</f>
        <v>0</v>
      </c>
      <c r="AZ99" s="143">
        <f>'03 - č.p.207'!F35</f>
        <v>0</v>
      </c>
      <c r="BA99" s="143">
        <f>'03 - č.p.207'!F36</f>
        <v>0</v>
      </c>
      <c r="BB99" s="143">
        <f>'03 - č.p.207'!F37</f>
        <v>0</v>
      </c>
      <c r="BC99" s="143">
        <f>'03 - č.p.207'!F38</f>
        <v>0</v>
      </c>
      <c r="BD99" s="145">
        <f>'03 - č.p.207'!F39</f>
        <v>0</v>
      </c>
      <c r="BE99" s="4"/>
      <c r="BT99" s="141" t="s">
        <v>91</v>
      </c>
      <c r="BV99" s="141" t="s">
        <v>78</v>
      </c>
      <c r="BW99" s="141" t="s">
        <v>97</v>
      </c>
      <c r="BX99" s="141" t="s">
        <v>88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hNnCv8j989R7RrANqQYdA+foszLhtw4Fg0jdvxiDJuKu/bdu+/UX7HH7aMLQ/R70bkQRRZYvjwpPPBm0qVoJkA==" hashValue="RXyMEs3WxwJMrq+7N1mB3wojgyGL9FLUKxef4CQgZ3HBX7Ab+Nwq/z18tmSRiEiHarBTM+1GX9G48lXLN5mSW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05'!C2" display="/"/>
    <hyperlink ref="A98" location="'02 - č.p.206'!C2" display="/"/>
    <hyperlink ref="A99" location="'03 - č.p.20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98</v>
      </c>
      <c r="BA2" s="147" t="s">
        <v>98</v>
      </c>
      <c r="BB2" s="147" t="s">
        <v>1</v>
      </c>
      <c r="BC2" s="147" t="s">
        <v>99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100</v>
      </c>
      <c r="BA3" s="147" t="s">
        <v>100</v>
      </c>
      <c r="BB3" s="147" t="s">
        <v>1</v>
      </c>
      <c r="BC3" s="147" t="s">
        <v>101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103</v>
      </c>
      <c r="BA4" s="147" t="s">
        <v>103</v>
      </c>
      <c r="BB4" s="147" t="s">
        <v>1</v>
      </c>
      <c r="BC4" s="147" t="s">
        <v>104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105</v>
      </c>
      <c r="BA5" s="147" t="s">
        <v>106</v>
      </c>
      <c r="BB5" s="147" t="s">
        <v>1</v>
      </c>
      <c r="BC5" s="147" t="s">
        <v>107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108</v>
      </c>
      <c r="BA6" s="147" t="s">
        <v>109</v>
      </c>
      <c r="BB6" s="147" t="s">
        <v>1</v>
      </c>
      <c r="BC6" s="147" t="s">
        <v>110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B</v>
      </c>
      <c r="F7" s="153"/>
      <c r="G7" s="153"/>
      <c r="H7" s="153"/>
      <c r="I7" s="146"/>
      <c r="L7" s="20"/>
      <c r="AZ7" s="147" t="s">
        <v>111</v>
      </c>
      <c r="BA7" s="147" t="s">
        <v>112</v>
      </c>
      <c r="BB7" s="147" t="s">
        <v>1</v>
      </c>
      <c r="BC7" s="147" t="s">
        <v>113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114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115</v>
      </c>
      <c r="BA8" s="147" t="s">
        <v>116</v>
      </c>
      <c r="BB8" s="147" t="s">
        <v>1</v>
      </c>
      <c r="BC8" s="147" t="s">
        <v>117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118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119</v>
      </c>
      <c r="BA9" s="147" t="s">
        <v>119</v>
      </c>
      <c r="BB9" s="147" t="s">
        <v>1</v>
      </c>
      <c r="BC9" s="147" t="s">
        <v>120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121</v>
      </c>
      <c r="BA10" s="147" t="s">
        <v>122</v>
      </c>
      <c r="BB10" s="147" t="s">
        <v>1</v>
      </c>
      <c r="BC10" s="147" t="s">
        <v>123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124</v>
      </c>
      <c r="BA11" s="147" t="s">
        <v>124</v>
      </c>
      <c r="BB11" s="147" t="s">
        <v>1</v>
      </c>
      <c r="BC11" s="147" t="s">
        <v>125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126</v>
      </c>
      <c r="BA12" s="147" t="s">
        <v>126</v>
      </c>
      <c r="BB12" s="147" t="s">
        <v>1</v>
      </c>
      <c r="BC12" s="147" t="s">
        <v>127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128</v>
      </c>
      <c r="BA13" s="147" t="s">
        <v>129</v>
      </c>
      <c r="BB13" s="147" t="s">
        <v>1</v>
      </c>
      <c r="BC13" s="147" t="s">
        <v>130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131</v>
      </c>
      <c r="BA14" s="147" t="s">
        <v>132</v>
      </c>
      <c r="BB14" s="147" t="s">
        <v>1</v>
      </c>
      <c r="BC14" s="147" t="s">
        <v>130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7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ROUND((SUM(BE129:BE272)),  2)</f>
        <v>0</v>
      </c>
      <c r="G33" s="38"/>
      <c r="H33" s="38"/>
      <c r="I33" s="172">
        <v>0.20999999999999999</v>
      </c>
      <c r="J33" s="171">
        <f>ROUND(((SUM(BE129:BE272))*I33),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ROUND((SUM(BF129:BF272)),  2)</f>
        <v>0</v>
      </c>
      <c r="G34" s="38"/>
      <c r="H34" s="38"/>
      <c r="I34" s="172">
        <v>0.14999999999999999</v>
      </c>
      <c r="J34" s="171">
        <f>ROUND(((SUM(BF129:BF272))*I34),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ROUND((SUM(BG129:BG272)),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ROUND((SUM(BH129:BH272)),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ROUND((SUM(BI129:BI272)),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B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Milín</v>
      </c>
      <c r="G89" s="40"/>
      <c r="H89" s="40"/>
      <c r="I89" s="157" t="s">
        <v>22</v>
      </c>
      <c r="J89" s="79" t="str">
        <f>IF(J12="","",J12)</f>
        <v>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Milín</v>
      </c>
      <c r="G91" s="40"/>
      <c r="H91" s="40"/>
      <c r="I91" s="15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134</v>
      </c>
      <c r="D94" s="199"/>
      <c r="E94" s="199"/>
      <c r="F94" s="199"/>
      <c r="G94" s="199"/>
      <c r="H94" s="199"/>
      <c r="I94" s="200"/>
      <c r="J94" s="201" t="s">
        <v>135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136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203"/>
      <c r="C97" s="204"/>
      <c r="D97" s="205" t="s">
        <v>138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139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140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141</v>
      </c>
      <c r="E100" s="212"/>
      <c r="F100" s="212"/>
      <c r="G100" s="212"/>
      <c r="H100" s="212"/>
      <c r="I100" s="213"/>
      <c r="J100" s="214">
        <f>J186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142</v>
      </c>
      <c r="E101" s="212"/>
      <c r="F101" s="212"/>
      <c r="G101" s="212"/>
      <c r="H101" s="212"/>
      <c r="I101" s="213"/>
      <c r="J101" s="214">
        <f>J211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143</v>
      </c>
      <c r="E102" s="212"/>
      <c r="F102" s="212"/>
      <c r="G102" s="212"/>
      <c r="H102" s="212"/>
      <c r="I102" s="213"/>
      <c r="J102" s="214">
        <f>J222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144</v>
      </c>
      <c r="E103" s="206"/>
      <c r="F103" s="206"/>
      <c r="G103" s="206"/>
      <c r="H103" s="206"/>
      <c r="I103" s="207"/>
      <c r="J103" s="208">
        <f>J224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145</v>
      </c>
      <c r="E104" s="212"/>
      <c r="F104" s="212"/>
      <c r="G104" s="212"/>
      <c r="H104" s="212"/>
      <c r="I104" s="213"/>
      <c r="J104" s="214">
        <f>J225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146</v>
      </c>
      <c r="E105" s="212"/>
      <c r="F105" s="212"/>
      <c r="G105" s="212"/>
      <c r="H105" s="212"/>
      <c r="I105" s="213"/>
      <c r="J105" s="214">
        <f>J227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147</v>
      </c>
      <c r="E106" s="212"/>
      <c r="F106" s="212"/>
      <c r="G106" s="212"/>
      <c r="H106" s="212"/>
      <c r="I106" s="213"/>
      <c r="J106" s="214">
        <f>J241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148</v>
      </c>
      <c r="E107" s="212"/>
      <c r="F107" s="212"/>
      <c r="G107" s="212"/>
      <c r="H107" s="212"/>
      <c r="I107" s="213"/>
      <c r="J107" s="214">
        <f>J259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149</v>
      </c>
      <c r="E108" s="206"/>
      <c r="F108" s="206"/>
      <c r="G108" s="206"/>
      <c r="H108" s="206"/>
      <c r="I108" s="207"/>
      <c r="J108" s="208">
        <f>J270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150</v>
      </c>
      <c r="E109" s="212"/>
      <c r="F109" s="212"/>
      <c r="G109" s="212"/>
      <c r="H109" s="212"/>
      <c r="I109" s="213"/>
      <c r="J109" s="214">
        <f>J271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151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B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114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Milín</v>
      </c>
      <c r="G123" s="40"/>
      <c r="H123" s="40"/>
      <c r="I123" s="157" t="s">
        <v>22</v>
      </c>
      <c r="J123" s="79" t="str">
        <f>IF(J12="","",J12)</f>
        <v>7. 4. 2021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Obec Milín</v>
      </c>
      <c r="G125" s="40"/>
      <c r="H125" s="40"/>
      <c r="I125" s="157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152</v>
      </c>
      <c r="D128" s="219" t="s">
        <v>61</v>
      </c>
      <c r="E128" s="219" t="s">
        <v>57</v>
      </c>
      <c r="F128" s="219" t="s">
        <v>58</v>
      </c>
      <c r="G128" s="219" t="s">
        <v>153</v>
      </c>
      <c r="H128" s="219" t="s">
        <v>154</v>
      </c>
      <c r="I128" s="220" t="s">
        <v>155</v>
      </c>
      <c r="J128" s="221" t="s">
        <v>135</v>
      </c>
      <c r="K128" s="222" t="s">
        <v>156</v>
      </c>
      <c r="L128" s="223"/>
      <c r="M128" s="100" t="s">
        <v>1</v>
      </c>
      <c r="N128" s="101" t="s">
        <v>40</v>
      </c>
      <c r="O128" s="101" t="s">
        <v>157</v>
      </c>
      <c r="P128" s="101" t="s">
        <v>158</v>
      </c>
      <c r="Q128" s="101" t="s">
        <v>159</v>
      </c>
      <c r="R128" s="101" t="s">
        <v>160</v>
      </c>
      <c r="S128" s="101" t="s">
        <v>161</v>
      </c>
      <c r="T128" s="102" t="s">
        <v>162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163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P130+P224+P270</f>
        <v>0</v>
      </c>
      <c r="Q129" s="104"/>
      <c r="R129" s="226">
        <f>R130+R224+R270</f>
        <v>31.842876210000011</v>
      </c>
      <c r="S129" s="104"/>
      <c r="T129" s="227">
        <f>T130+T224+T270</f>
        <v>69.471080000000001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137</v>
      </c>
      <c r="BK129" s="228">
        <f>BK130+BK224+BK270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164</v>
      </c>
      <c r="F130" s="232" t="s">
        <v>165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P131+P149+P186+P211+P222</f>
        <v>0</v>
      </c>
      <c r="Q130" s="237"/>
      <c r="R130" s="238">
        <f>R131+R149+R186+R211+R222</f>
        <v>30.345082330000011</v>
      </c>
      <c r="S130" s="237"/>
      <c r="T130" s="239">
        <f>T131+T149+T186+T211+T222</f>
        <v>67.887079999999997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166</v>
      </c>
      <c r="BK130" s="242">
        <f>BK131+BK149+BK186+BK211+BK222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167</v>
      </c>
      <c r="F131" s="243" t="s">
        <v>168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5.6228639000000014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166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84</v>
      </c>
      <c r="D132" s="245" t="s">
        <v>169</v>
      </c>
      <c r="E132" s="246" t="s">
        <v>170</v>
      </c>
      <c r="F132" s="247" t="s">
        <v>171</v>
      </c>
      <c r="G132" s="248" t="s">
        <v>172</v>
      </c>
      <c r="H132" s="249">
        <v>29.5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0.26343500000000003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173</v>
      </c>
      <c r="AT132" s="257" t="s">
        <v>169</v>
      </c>
      <c r="AU132" s="257" t="s">
        <v>91</v>
      </c>
      <c r="AY132" s="17" t="s">
        <v>166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173</v>
      </c>
      <c r="BM132" s="257" t="s">
        <v>174</v>
      </c>
    </row>
    <row r="133" s="13" customFormat="1">
      <c r="A133" s="13"/>
      <c r="B133" s="259"/>
      <c r="C133" s="260"/>
      <c r="D133" s="261" t="s">
        <v>175</v>
      </c>
      <c r="E133" s="262" t="s">
        <v>98</v>
      </c>
      <c r="F133" s="263" t="s">
        <v>176</v>
      </c>
      <c r="G133" s="260"/>
      <c r="H133" s="264">
        <v>35.899999999999999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175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166</v>
      </c>
    </row>
    <row r="134" s="13" customFormat="1">
      <c r="A134" s="13"/>
      <c r="B134" s="259"/>
      <c r="C134" s="260"/>
      <c r="D134" s="261" t="s">
        <v>175</v>
      </c>
      <c r="E134" s="262" t="s">
        <v>1</v>
      </c>
      <c r="F134" s="263" t="s">
        <v>177</v>
      </c>
      <c r="G134" s="260"/>
      <c r="H134" s="264">
        <v>29.5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175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166</v>
      </c>
    </row>
    <row r="135" s="2" customFormat="1" ht="21.75" customHeight="1">
      <c r="A135" s="38"/>
      <c r="B135" s="39"/>
      <c r="C135" s="245" t="s">
        <v>91</v>
      </c>
      <c r="D135" s="245" t="s">
        <v>169</v>
      </c>
      <c r="E135" s="246" t="s">
        <v>178</v>
      </c>
      <c r="F135" s="247" t="s">
        <v>179</v>
      </c>
      <c r="G135" s="248" t="s">
        <v>180</v>
      </c>
      <c r="H135" s="249">
        <v>0.041000000000000002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0.044690000000000007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173</v>
      </c>
      <c r="AT135" s="257" t="s">
        <v>169</v>
      </c>
      <c r="AU135" s="257" t="s">
        <v>91</v>
      </c>
      <c r="AY135" s="17" t="s">
        <v>166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173</v>
      </c>
      <c r="BM135" s="257" t="s">
        <v>181</v>
      </c>
    </row>
    <row r="136" s="13" customFormat="1">
      <c r="A136" s="13"/>
      <c r="B136" s="259"/>
      <c r="C136" s="260"/>
      <c r="D136" s="261" t="s">
        <v>175</v>
      </c>
      <c r="E136" s="262" t="s">
        <v>1</v>
      </c>
      <c r="F136" s="263" t="s">
        <v>182</v>
      </c>
      <c r="G136" s="260"/>
      <c r="H136" s="264">
        <v>0.041000000000000002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175</v>
      </c>
      <c r="AU136" s="270" t="s">
        <v>91</v>
      </c>
      <c r="AV136" s="13" t="s">
        <v>91</v>
      </c>
      <c r="AW136" s="13" t="s">
        <v>32</v>
      </c>
      <c r="AX136" s="13" t="s">
        <v>76</v>
      </c>
      <c r="AY136" s="270" t="s">
        <v>166</v>
      </c>
    </row>
    <row r="137" s="14" customFormat="1">
      <c r="A137" s="14"/>
      <c r="B137" s="271"/>
      <c r="C137" s="272"/>
      <c r="D137" s="261" t="s">
        <v>175</v>
      </c>
      <c r="E137" s="273" t="s">
        <v>1</v>
      </c>
      <c r="F137" s="274" t="s">
        <v>183</v>
      </c>
      <c r="G137" s="272"/>
      <c r="H137" s="275">
        <v>0.041000000000000002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175</v>
      </c>
      <c r="AU137" s="281" t="s">
        <v>91</v>
      </c>
      <c r="AV137" s="14" t="s">
        <v>173</v>
      </c>
      <c r="AW137" s="14" t="s">
        <v>32</v>
      </c>
      <c r="AX137" s="14" t="s">
        <v>84</v>
      </c>
      <c r="AY137" s="281" t="s">
        <v>166</v>
      </c>
    </row>
    <row r="138" s="2" customFormat="1" ht="21.75" customHeight="1">
      <c r="A138" s="38"/>
      <c r="B138" s="39"/>
      <c r="C138" s="245" t="s">
        <v>167</v>
      </c>
      <c r="D138" s="245" t="s">
        <v>169</v>
      </c>
      <c r="E138" s="246" t="s">
        <v>184</v>
      </c>
      <c r="F138" s="247" t="s">
        <v>185</v>
      </c>
      <c r="G138" s="248" t="s">
        <v>186</v>
      </c>
      <c r="H138" s="249">
        <v>73.359999999999999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0.058970000000000002</v>
      </c>
      <c r="R138" s="255">
        <f>Q138*H138</f>
        <v>4.3260392000000003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173</v>
      </c>
      <c r="AT138" s="257" t="s">
        <v>169</v>
      </c>
      <c r="AU138" s="257" t="s">
        <v>91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173</v>
      </c>
      <c r="BM138" s="257" t="s">
        <v>187</v>
      </c>
    </row>
    <row r="139" s="13" customFormat="1">
      <c r="A139" s="13"/>
      <c r="B139" s="259"/>
      <c r="C139" s="260"/>
      <c r="D139" s="261" t="s">
        <v>175</v>
      </c>
      <c r="E139" s="262" t="s">
        <v>100</v>
      </c>
      <c r="F139" s="263" t="s">
        <v>188</v>
      </c>
      <c r="G139" s="260"/>
      <c r="H139" s="264">
        <v>73.359999999999999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175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166</v>
      </c>
    </row>
    <row r="140" s="14" customFormat="1">
      <c r="A140" s="14"/>
      <c r="B140" s="271"/>
      <c r="C140" s="272"/>
      <c r="D140" s="261" t="s">
        <v>175</v>
      </c>
      <c r="E140" s="273" t="s">
        <v>1</v>
      </c>
      <c r="F140" s="274" t="s">
        <v>183</v>
      </c>
      <c r="G140" s="272"/>
      <c r="H140" s="275">
        <v>73.359999999999999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175</v>
      </c>
      <c r="AU140" s="281" t="s">
        <v>91</v>
      </c>
      <c r="AV140" s="14" t="s">
        <v>173</v>
      </c>
      <c r="AW140" s="14" t="s">
        <v>32</v>
      </c>
      <c r="AX140" s="14" t="s">
        <v>84</v>
      </c>
      <c r="AY140" s="281" t="s">
        <v>166</v>
      </c>
    </row>
    <row r="141" s="2" customFormat="1" ht="21.75" customHeight="1">
      <c r="A141" s="38"/>
      <c r="B141" s="39"/>
      <c r="C141" s="245" t="s">
        <v>173</v>
      </c>
      <c r="D141" s="245" t="s">
        <v>169</v>
      </c>
      <c r="E141" s="246" t="s">
        <v>189</v>
      </c>
      <c r="F141" s="247" t="s">
        <v>190</v>
      </c>
      <c r="G141" s="248" t="s">
        <v>186</v>
      </c>
      <c r="H141" s="249">
        <v>0.35999999999999999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42</v>
      </c>
      <c r="O141" s="91"/>
      <c r="P141" s="255">
        <f>O141*H141</f>
        <v>0</v>
      </c>
      <c r="Q141" s="255">
        <v>0.17818000000000001</v>
      </c>
      <c r="R141" s="255">
        <f>Q141*H141</f>
        <v>0.064144800000000002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173</v>
      </c>
      <c r="AT141" s="257" t="s">
        <v>169</v>
      </c>
      <c r="AU141" s="257" t="s">
        <v>91</v>
      </c>
      <c r="AY141" s="17" t="s">
        <v>166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91</v>
      </c>
      <c r="BK141" s="258">
        <f>ROUND(I141*H141,2)</f>
        <v>0</v>
      </c>
      <c r="BL141" s="17" t="s">
        <v>173</v>
      </c>
      <c r="BM141" s="257" t="s">
        <v>191</v>
      </c>
    </row>
    <row r="142" s="13" customFormat="1">
      <c r="A142" s="13"/>
      <c r="B142" s="259"/>
      <c r="C142" s="260"/>
      <c r="D142" s="261" t="s">
        <v>175</v>
      </c>
      <c r="E142" s="262" t="s">
        <v>1</v>
      </c>
      <c r="F142" s="263" t="s">
        <v>192</v>
      </c>
      <c r="G142" s="260"/>
      <c r="H142" s="264">
        <v>0.35999999999999999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175</v>
      </c>
      <c r="AU142" s="270" t="s">
        <v>91</v>
      </c>
      <c r="AV142" s="13" t="s">
        <v>91</v>
      </c>
      <c r="AW142" s="13" t="s">
        <v>32</v>
      </c>
      <c r="AX142" s="13" t="s">
        <v>76</v>
      </c>
      <c r="AY142" s="270" t="s">
        <v>166</v>
      </c>
    </row>
    <row r="143" s="14" customFormat="1">
      <c r="A143" s="14"/>
      <c r="B143" s="271"/>
      <c r="C143" s="272"/>
      <c r="D143" s="261" t="s">
        <v>175</v>
      </c>
      <c r="E143" s="273" t="s">
        <v>1</v>
      </c>
      <c r="F143" s="274" t="s">
        <v>183</v>
      </c>
      <c r="G143" s="272"/>
      <c r="H143" s="275">
        <v>0.35999999999999999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175</v>
      </c>
      <c r="AU143" s="281" t="s">
        <v>91</v>
      </c>
      <c r="AV143" s="14" t="s">
        <v>173</v>
      </c>
      <c r="AW143" s="14" t="s">
        <v>32</v>
      </c>
      <c r="AX143" s="14" t="s">
        <v>84</v>
      </c>
      <c r="AY143" s="281" t="s">
        <v>166</v>
      </c>
    </row>
    <row r="144" s="2" customFormat="1" ht="21.75" customHeight="1">
      <c r="A144" s="38"/>
      <c r="B144" s="39"/>
      <c r="C144" s="245" t="s">
        <v>193</v>
      </c>
      <c r="D144" s="245" t="s">
        <v>169</v>
      </c>
      <c r="E144" s="246" t="s">
        <v>194</v>
      </c>
      <c r="F144" s="247" t="s">
        <v>195</v>
      </c>
      <c r="G144" s="248" t="s">
        <v>186</v>
      </c>
      <c r="H144" s="249">
        <v>0.90000000000000002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0.0088400000000000006</v>
      </c>
      <c r="R144" s="255">
        <f>Q144*H144</f>
        <v>0.0079560000000000013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173</v>
      </c>
      <c r="AT144" s="257" t="s">
        <v>169</v>
      </c>
      <c r="AU144" s="257" t="s">
        <v>91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173</v>
      </c>
      <c r="BM144" s="257" t="s">
        <v>196</v>
      </c>
    </row>
    <row r="145" s="13" customFormat="1">
      <c r="A145" s="13"/>
      <c r="B145" s="259"/>
      <c r="C145" s="260"/>
      <c r="D145" s="261" t="s">
        <v>175</v>
      </c>
      <c r="E145" s="262" t="s">
        <v>1</v>
      </c>
      <c r="F145" s="263" t="s">
        <v>197</v>
      </c>
      <c r="G145" s="260"/>
      <c r="H145" s="264">
        <v>0.90000000000000002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166</v>
      </c>
    </row>
    <row r="146" s="14" customFormat="1">
      <c r="A146" s="14"/>
      <c r="B146" s="271"/>
      <c r="C146" s="272"/>
      <c r="D146" s="261" t="s">
        <v>175</v>
      </c>
      <c r="E146" s="273" t="s">
        <v>1</v>
      </c>
      <c r="F146" s="274" t="s">
        <v>183</v>
      </c>
      <c r="G146" s="272"/>
      <c r="H146" s="275">
        <v>0.90000000000000002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175</v>
      </c>
      <c r="AU146" s="281" t="s">
        <v>91</v>
      </c>
      <c r="AV146" s="14" t="s">
        <v>173</v>
      </c>
      <c r="AW146" s="14" t="s">
        <v>32</v>
      </c>
      <c r="AX146" s="14" t="s">
        <v>84</v>
      </c>
      <c r="AY146" s="281" t="s">
        <v>166</v>
      </c>
    </row>
    <row r="147" s="2" customFormat="1" ht="16.5" customHeight="1">
      <c r="A147" s="38"/>
      <c r="B147" s="39"/>
      <c r="C147" s="245" t="s">
        <v>198</v>
      </c>
      <c r="D147" s="245" t="s">
        <v>169</v>
      </c>
      <c r="E147" s="246" t="s">
        <v>199</v>
      </c>
      <c r="F147" s="247" t="s">
        <v>200</v>
      </c>
      <c r="G147" s="248" t="s">
        <v>186</v>
      </c>
      <c r="H147" s="249">
        <v>3.4300000000000002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0.26723000000000002</v>
      </c>
      <c r="R147" s="255">
        <f>Q147*H147</f>
        <v>0.91659890000000011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173</v>
      </c>
      <c r="AT147" s="257" t="s">
        <v>169</v>
      </c>
      <c r="AU147" s="257" t="s">
        <v>91</v>
      </c>
      <c r="AY147" s="17" t="s">
        <v>166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173</v>
      </c>
      <c r="BM147" s="257" t="s">
        <v>201</v>
      </c>
    </row>
    <row r="148" s="13" customFormat="1">
      <c r="A148" s="13"/>
      <c r="B148" s="259"/>
      <c r="C148" s="260"/>
      <c r="D148" s="261" t="s">
        <v>175</v>
      </c>
      <c r="E148" s="262" t="s">
        <v>1</v>
      </c>
      <c r="F148" s="263" t="s">
        <v>202</v>
      </c>
      <c r="G148" s="260"/>
      <c r="H148" s="264">
        <v>3.4300000000000002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175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166</v>
      </c>
    </row>
    <row r="149" s="12" customFormat="1" ht="22.8" customHeight="1">
      <c r="A149" s="12"/>
      <c r="B149" s="229"/>
      <c r="C149" s="230"/>
      <c r="D149" s="231" t="s">
        <v>75</v>
      </c>
      <c r="E149" s="243" t="s">
        <v>198</v>
      </c>
      <c r="F149" s="243" t="s">
        <v>203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SUM(P150:P185)</f>
        <v>0</v>
      </c>
      <c r="Q149" s="237"/>
      <c r="R149" s="238">
        <f>SUM(R150:R185)</f>
        <v>24.658991180000008</v>
      </c>
      <c r="S149" s="237"/>
      <c r="T149" s="239">
        <f>SUM(T150:T185)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84</v>
      </c>
      <c r="AT149" s="241" t="s">
        <v>75</v>
      </c>
      <c r="AU149" s="241" t="s">
        <v>84</v>
      </c>
      <c r="AY149" s="240" t="s">
        <v>166</v>
      </c>
      <c r="BK149" s="242">
        <f>SUM(BK150:BK185)</f>
        <v>0</v>
      </c>
    </row>
    <row r="150" s="2" customFormat="1" ht="21.75" customHeight="1">
      <c r="A150" s="38"/>
      <c r="B150" s="39"/>
      <c r="C150" s="245" t="s">
        <v>204</v>
      </c>
      <c r="D150" s="245" t="s">
        <v>169</v>
      </c>
      <c r="E150" s="246" t="s">
        <v>205</v>
      </c>
      <c r="F150" s="247" t="s">
        <v>206</v>
      </c>
      <c r="G150" s="248" t="s">
        <v>186</v>
      </c>
      <c r="H150" s="249">
        <v>3.4300000000000002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0.0043800000000000002</v>
      </c>
      <c r="R150" s="255">
        <f>Q150*H150</f>
        <v>0.015023400000000001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173</v>
      </c>
      <c r="AT150" s="257" t="s">
        <v>169</v>
      </c>
      <c r="AU150" s="257" t="s">
        <v>91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173</v>
      </c>
      <c r="BM150" s="257" t="s">
        <v>207</v>
      </c>
    </row>
    <row r="151" s="13" customFormat="1">
      <c r="A151" s="13"/>
      <c r="B151" s="259"/>
      <c r="C151" s="260"/>
      <c r="D151" s="261" t="s">
        <v>175</v>
      </c>
      <c r="E151" s="262" t="s">
        <v>1</v>
      </c>
      <c r="F151" s="263" t="s">
        <v>202</v>
      </c>
      <c r="G151" s="260"/>
      <c r="H151" s="264">
        <v>3.4300000000000002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175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166</v>
      </c>
    </row>
    <row r="152" s="2" customFormat="1" ht="21.75" customHeight="1">
      <c r="A152" s="38"/>
      <c r="B152" s="39"/>
      <c r="C152" s="245" t="s">
        <v>208</v>
      </c>
      <c r="D152" s="245" t="s">
        <v>169</v>
      </c>
      <c r="E152" s="246" t="s">
        <v>209</v>
      </c>
      <c r="F152" s="247" t="s">
        <v>210</v>
      </c>
      <c r="G152" s="248" t="s">
        <v>186</v>
      </c>
      <c r="H152" s="249">
        <v>139.53999999999999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0.0043800000000000002</v>
      </c>
      <c r="R152" s="255">
        <f>Q152*H152</f>
        <v>0.61118519999999998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173</v>
      </c>
      <c r="AT152" s="257" t="s">
        <v>169</v>
      </c>
      <c r="AU152" s="257" t="s">
        <v>91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173</v>
      </c>
      <c r="BM152" s="257" t="s">
        <v>211</v>
      </c>
    </row>
    <row r="153" s="13" customFormat="1">
      <c r="A153" s="13"/>
      <c r="B153" s="259"/>
      <c r="C153" s="260"/>
      <c r="D153" s="261" t="s">
        <v>175</v>
      </c>
      <c r="E153" s="262" t="s">
        <v>1</v>
      </c>
      <c r="F153" s="263" t="s">
        <v>212</v>
      </c>
      <c r="G153" s="260"/>
      <c r="H153" s="264">
        <v>139.53999999999999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175</v>
      </c>
      <c r="AU153" s="270" t="s">
        <v>91</v>
      </c>
      <c r="AV153" s="13" t="s">
        <v>91</v>
      </c>
      <c r="AW153" s="13" t="s">
        <v>32</v>
      </c>
      <c r="AX153" s="13" t="s">
        <v>84</v>
      </c>
      <c r="AY153" s="270" t="s">
        <v>166</v>
      </c>
    </row>
    <row r="154" s="2" customFormat="1" ht="21.75" customHeight="1">
      <c r="A154" s="38"/>
      <c r="B154" s="39"/>
      <c r="C154" s="245" t="s">
        <v>213</v>
      </c>
      <c r="D154" s="245" t="s">
        <v>169</v>
      </c>
      <c r="E154" s="246" t="s">
        <v>214</v>
      </c>
      <c r="F154" s="247" t="s">
        <v>215</v>
      </c>
      <c r="G154" s="248" t="s">
        <v>172</v>
      </c>
      <c r="H154" s="249">
        <v>7.7000000000000002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42</v>
      </c>
      <c r="O154" s="91"/>
      <c r="P154" s="255">
        <f>O154*H154</f>
        <v>0</v>
      </c>
      <c r="Q154" s="255">
        <v>0.0032000000000000002</v>
      </c>
      <c r="R154" s="255">
        <f>Q154*H154</f>
        <v>0.024640000000000002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173</v>
      </c>
      <c r="AT154" s="257" t="s">
        <v>169</v>
      </c>
      <c r="AU154" s="257" t="s">
        <v>91</v>
      </c>
      <c r="AY154" s="17" t="s">
        <v>166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91</v>
      </c>
      <c r="BK154" s="258">
        <f>ROUND(I154*H154,2)</f>
        <v>0</v>
      </c>
      <c r="BL154" s="17" t="s">
        <v>173</v>
      </c>
      <c r="BM154" s="257" t="s">
        <v>216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217</v>
      </c>
      <c r="G155" s="260"/>
      <c r="H155" s="264">
        <v>7.7000000000000002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84</v>
      </c>
      <c r="AY155" s="270" t="s">
        <v>166</v>
      </c>
    </row>
    <row r="156" s="2" customFormat="1" ht="16.5" customHeight="1">
      <c r="A156" s="38"/>
      <c r="B156" s="39"/>
      <c r="C156" s="282" t="s">
        <v>218</v>
      </c>
      <c r="D156" s="282" t="s">
        <v>219</v>
      </c>
      <c r="E156" s="283" t="s">
        <v>220</v>
      </c>
      <c r="F156" s="284" t="s">
        <v>221</v>
      </c>
      <c r="G156" s="285" t="s">
        <v>186</v>
      </c>
      <c r="H156" s="286">
        <v>4.2350000000000003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42</v>
      </c>
      <c r="O156" s="91"/>
      <c r="P156" s="255">
        <f>O156*H156</f>
        <v>0</v>
      </c>
      <c r="Q156" s="255">
        <v>0.00089999999999999998</v>
      </c>
      <c r="R156" s="255">
        <f>Q156*H156</f>
        <v>0.0038115000000000002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208</v>
      </c>
      <c r="AT156" s="257" t="s">
        <v>219</v>
      </c>
      <c r="AU156" s="257" t="s">
        <v>91</v>
      </c>
      <c r="AY156" s="17" t="s">
        <v>166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91</v>
      </c>
      <c r="BK156" s="258">
        <f>ROUND(I156*H156,2)</f>
        <v>0</v>
      </c>
      <c r="BL156" s="17" t="s">
        <v>173</v>
      </c>
      <c r="BM156" s="257" t="s">
        <v>222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223</v>
      </c>
      <c r="G157" s="260"/>
      <c r="H157" s="264">
        <v>3.8500000000000001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0"/>
      <c r="F158" s="263" t="s">
        <v>224</v>
      </c>
      <c r="G158" s="260"/>
      <c r="H158" s="264">
        <v>4.2350000000000003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4</v>
      </c>
      <c r="AX158" s="13" t="s">
        <v>84</v>
      </c>
      <c r="AY158" s="270" t="s">
        <v>166</v>
      </c>
    </row>
    <row r="159" s="2" customFormat="1" ht="21.75" customHeight="1">
      <c r="A159" s="38"/>
      <c r="B159" s="39"/>
      <c r="C159" s="245" t="s">
        <v>225</v>
      </c>
      <c r="D159" s="245" t="s">
        <v>169</v>
      </c>
      <c r="E159" s="246" t="s">
        <v>226</v>
      </c>
      <c r="F159" s="247" t="s">
        <v>227</v>
      </c>
      <c r="G159" s="248" t="s">
        <v>186</v>
      </c>
      <c r="H159" s="249">
        <v>12.25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42</v>
      </c>
      <c r="O159" s="91"/>
      <c r="P159" s="255">
        <f>O159*H159</f>
        <v>0</v>
      </c>
      <c r="Q159" s="255">
        <v>0.033579999999999999</v>
      </c>
      <c r="R159" s="255">
        <f>Q159*H159</f>
        <v>0.41135499999999997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173</v>
      </c>
      <c r="AT159" s="257" t="s">
        <v>169</v>
      </c>
      <c r="AU159" s="257" t="s">
        <v>91</v>
      </c>
      <c r="AY159" s="17" t="s">
        <v>166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91</v>
      </c>
      <c r="BK159" s="258">
        <f>ROUND(I159*H159,2)</f>
        <v>0</v>
      </c>
      <c r="BL159" s="17" t="s">
        <v>173</v>
      </c>
      <c r="BM159" s="257" t="s">
        <v>228</v>
      </c>
    </row>
    <row r="160" s="13" customFormat="1">
      <c r="A160" s="13"/>
      <c r="B160" s="259"/>
      <c r="C160" s="260"/>
      <c r="D160" s="261" t="s">
        <v>175</v>
      </c>
      <c r="E160" s="262" t="s">
        <v>1</v>
      </c>
      <c r="F160" s="263" t="s">
        <v>229</v>
      </c>
      <c r="G160" s="260"/>
      <c r="H160" s="264">
        <v>11.25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230</v>
      </c>
      <c r="G161" s="260"/>
      <c r="H161" s="264">
        <v>1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76</v>
      </c>
      <c r="AY161" s="270" t="s">
        <v>166</v>
      </c>
    </row>
    <row r="162" s="14" customFormat="1">
      <c r="A162" s="14"/>
      <c r="B162" s="271"/>
      <c r="C162" s="272"/>
      <c r="D162" s="261" t="s">
        <v>175</v>
      </c>
      <c r="E162" s="273" t="s">
        <v>103</v>
      </c>
      <c r="F162" s="274" t="s">
        <v>183</v>
      </c>
      <c r="G162" s="272"/>
      <c r="H162" s="275">
        <v>12.25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1" t="s">
        <v>175</v>
      </c>
      <c r="AU162" s="281" t="s">
        <v>91</v>
      </c>
      <c r="AV162" s="14" t="s">
        <v>173</v>
      </c>
      <c r="AW162" s="14" t="s">
        <v>32</v>
      </c>
      <c r="AX162" s="14" t="s">
        <v>84</v>
      </c>
      <c r="AY162" s="281" t="s">
        <v>166</v>
      </c>
    </row>
    <row r="163" s="2" customFormat="1" ht="21.75" customHeight="1">
      <c r="A163" s="38"/>
      <c r="B163" s="39"/>
      <c r="C163" s="245" t="s">
        <v>231</v>
      </c>
      <c r="D163" s="245" t="s">
        <v>169</v>
      </c>
      <c r="E163" s="246" t="s">
        <v>232</v>
      </c>
      <c r="F163" s="247" t="s">
        <v>233</v>
      </c>
      <c r="G163" s="248" t="s">
        <v>186</v>
      </c>
      <c r="H163" s="249">
        <v>101.18000000000001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42</v>
      </c>
      <c r="O163" s="91"/>
      <c r="P163" s="255">
        <f>O163*H163</f>
        <v>0</v>
      </c>
      <c r="Q163" s="255">
        <v>0.015599999999999999</v>
      </c>
      <c r="R163" s="255">
        <f>Q163*H163</f>
        <v>1.578408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173</v>
      </c>
      <c r="AT163" s="257" t="s">
        <v>169</v>
      </c>
      <c r="AU163" s="257" t="s">
        <v>91</v>
      </c>
      <c r="AY163" s="17" t="s">
        <v>166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91</v>
      </c>
      <c r="BK163" s="258">
        <f>ROUND(I163*H163,2)</f>
        <v>0</v>
      </c>
      <c r="BL163" s="17" t="s">
        <v>173</v>
      </c>
      <c r="BM163" s="257" t="s">
        <v>234</v>
      </c>
    </row>
    <row r="164" s="13" customFormat="1">
      <c r="A164" s="13"/>
      <c r="B164" s="259"/>
      <c r="C164" s="260"/>
      <c r="D164" s="261" t="s">
        <v>175</v>
      </c>
      <c r="E164" s="262" t="s">
        <v>1</v>
      </c>
      <c r="F164" s="263" t="s">
        <v>235</v>
      </c>
      <c r="G164" s="260"/>
      <c r="H164" s="264">
        <v>101.18000000000001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175</v>
      </c>
      <c r="AU164" s="270" t="s">
        <v>91</v>
      </c>
      <c r="AV164" s="13" t="s">
        <v>91</v>
      </c>
      <c r="AW164" s="13" t="s">
        <v>32</v>
      </c>
      <c r="AX164" s="13" t="s">
        <v>84</v>
      </c>
      <c r="AY164" s="270" t="s">
        <v>166</v>
      </c>
    </row>
    <row r="165" s="2" customFormat="1" ht="21.75" customHeight="1">
      <c r="A165" s="38"/>
      <c r="B165" s="39"/>
      <c r="C165" s="245" t="s">
        <v>236</v>
      </c>
      <c r="D165" s="245" t="s">
        <v>169</v>
      </c>
      <c r="E165" s="246" t="s">
        <v>237</v>
      </c>
      <c r="F165" s="247" t="s">
        <v>238</v>
      </c>
      <c r="G165" s="248" t="s">
        <v>186</v>
      </c>
      <c r="H165" s="249">
        <v>405.48000000000002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42</v>
      </c>
      <c r="O165" s="91"/>
      <c r="P165" s="255">
        <f>O165*H165</f>
        <v>0</v>
      </c>
      <c r="Q165" s="255">
        <v>0.026200000000000001</v>
      </c>
      <c r="R165" s="255">
        <f>Q165*H165</f>
        <v>10.623576000000002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173</v>
      </c>
      <c r="AT165" s="257" t="s">
        <v>169</v>
      </c>
      <c r="AU165" s="257" t="s">
        <v>91</v>
      </c>
      <c r="AY165" s="17" t="s">
        <v>166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91</v>
      </c>
      <c r="BK165" s="258">
        <f>ROUND(I165*H165,2)</f>
        <v>0</v>
      </c>
      <c r="BL165" s="17" t="s">
        <v>173</v>
      </c>
      <c r="BM165" s="257" t="s">
        <v>239</v>
      </c>
    </row>
    <row r="166" s="13" customFormat="1">
      <c r="A166" s="13"/>
      <c r="B166" s="259"/>
      <c r="C166" s="260"/>
      <c r="D166" s="261" t="s">
        <v>175</v>
      </c>
      <c r="E166" s="262" t="s">
        <v>1</v>
      </c>
      <c r="F166" s="263" t="s">
        <v>108</v>
      </c>
      <c r="G166" s="260"/>
      <c r="H166" s="264">
        <v>405.48000000000002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175</v>
      </c>
      <c r="AU166" s="270" t="s">
        <v>91</v>
      </c>
      <c r="AV166" s="13" t="s">
        <v>91</v>
      </c>
      <c r="AW166" s="13" t="s">
        <v>32</v>
      </c>
      <c r="AX166" s="13" t="s">
        <v>84</v>
      </c>
      <c r="AY166" s="270" t="s">
        <v>166</v>
      </c>
    </row>
    <row r="167" s="2" customFormat="1" ht="16.5" customHeight="1">
      <c r="A167" s="38"/>
      <c r="B167" s="39"/>
      <c r="C167" s="245" t="s">
        <v>240</v>
      </c>
      <c r="D167" s="245" t="s">
        <v>169</v>
      </c>
      <c r="E167" s="246" t="s">
        <v>241</v>
      </c>
      <c r="F167" s="247" t="s">
        <v>242</v>
      </c>
      <c r="G167" s="248" t="s">
        <v>186</v>
      </c>
      <c r="H167" s="249">
        <v>139.53999999999999</v>
      </c>
      <c r="I167" s="250"/>
      <c r="J167" s="251">
        <f>ROUND(I167*H167,2)</f>
        <v>0</v>
      </c>
      <c r="K167" s="252"/>
      <c r="L167" s="44"/>
      <c r="M167" s="253" t="s">
        <v>1</v>
      </c>
      <c r="N167" s="254" t="s">
        <v>42</v>
      </c>
      <c r="O167" s="91"/>
      <c r="P167" s="255">
        <f>O167*H167</f>
        <v>0</v>
      </c>
      <c r="Q167" s="255">
        <v>0.0035000000000000001</v>
      </c>
      <c r="R167" s="255">
        <f>Q167*H167</f>
        <v>0.48838999999999999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173</v>
      </c>
      <c r="AT167" s="257" t="s">
        <v>169</v>
      </c>
      <c r="AU167" s="257" t="s">
        <v>91</v>
      </c>
      <c r="AY167" s="17" t="s">
        <v>166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91</v>
      </c>
      <c r="BK167" s="258">
        <f>ROUND(I167*H167,2)</f>
        <v>0</v>
      </c>
      <c r="BL167" s="17" t="s">
        <v>173</v>
      </c>
      <c r="BM167" s="257" t="s">
        <v>243</v>
      </c>
    </row>
    <row r="168" s="13" customFormat="1">
      <c r="A168" s="13"/>
      <c r="B168" s="259"/>
      <c r="C168" s="260"/>
      <c r="D168" s="261" t="s">
        <v>175</v>
      </c>
      <c r="E168" s="262" t="s">
        <v>1</v>
      </c>
      <c r="F168" s="263" t="s">
        <v>212</v>
      </c>
      <c r="G168" s="260"/>
      <c r="H168" s="264">
        <v>139.53999999999999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175</v>
      </c>
      <c r="AU168" s="270" t="s">
        <v>91</v>
      </c>
      <c r="AV168" s="13" t="s">
        <v>91</v>
      </c>
      <c r="AW168" s="13" t="s">
        <v>32</v>
      </c>
      <c r="AX168" s="13" t="s">
        <v>84</v>
      </c>
      <c r="AY168" s="270" t="s">
        <v>166</v>
      </c>
    </row>
    <row r="169" s="2" customFormat="1" ht="21.75" customHeight="1">
      <c r="A169" s="38"/>
      <c r="B169" s="39"/>
      <c r="C169" s="245" t="s">
        <v>8</v>
      </c>
      <c r="D169" s="245" t="s">
        <v>169</v>
      </c>
      <c r="E169" s="246" t="s">
        <v>244</v>
      </c>
      <c r="F169" s="247" t="s">
        <v>245</v>
      </c>
      <c r="G169" s="248" t="s">
        <v>186</v>
      </c>
      <c r="H169" s="249">
        <v>13.93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42</v>
      </c>
      <c r="O169" s="91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173</v>
      </c>
      <c r="AT169" s="257" t="s">
        <v>169</v>
      </c>
      <c r="AU169" s="257" t="s">
        <v>91</v>
      </c>
      <c r="AY169" s="17" t="s">
        <v>166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91</v>
      </c>
      <c r="BK169" s="258">
        <f>ROUND(I169*H169,2)</f>
        <v>0</v>
      </c>
      <c r="BL169" s="17" t="s">
        <v>173</v>
      </c>
      <c r="BM169" s="257" t="s">
        <v>246</v>
      </c>
    </row>
    <row r="170" s="13" customFormat="1">
      <c r="A170" s="13"/>
      <c r="B170" s="259"/>
      <c r="C170" s="260"/>
      <c r="D170" s="261" t="s">
        <v>175</v>
      </c>
      <c r="E170" s="262" t="s">
        <v>1</v>
      </c>
      <c r="F170" s="263" t="s">
        <v>247</v>
      </c>
      <c r="G170" s="260"/>
      <c r="H170" s="264">
        <v>3.0350000000000001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175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166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248</v>
      </c>
      <c r="G171" s="260"/>
      <c r="H171" s="264">
        <v>2.5299999999999998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166</v>
      </c>
    </row>
    <row r="172" s="13" customFormat="1">
      <c r="A172" s="13"/>
      <c r="B172" s="259"/>
      <c r="C172" s="260"/>
      <c r="D172" s="261" t="s">
        <v>175</v>
      </c>
      <c r="E172" s="262" t="s">
        <v>1</v>
      </c>
      <c r="F172" s="263" t="s">
        <v>249</v>
      </c>
      <c r="G172" s="260"/>
      <c r="H172" s="264">
        <v>0.88700000000000001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175</v>
      </c>
      <c r="AU172" s="270" t="s">
        <v>91</v>
      </c>
      <c r="AV172" s="13" t="s">
        <v>91</v>
      </c>
      <c r="AW172" s="13" t="s">
        <v>32</v>
      </c>
      <c r="AX172" s="13" t="s">
        <v>76</v>
      </c>
      <c r="AY172" s="270" t="s">
        <v>166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250</v>
      </c>
      <c r="G173" s="260"/>
      <c r="H173" s="264">
        <v>1.9099999999999999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251</v>
      </c>
      <c r="G174" s="260"/>
      <c r="H174" s="264">
        <v>1.5600000000000001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252</v>
      </c>
      <c r="G175" s="260"/>
      <c r="H175" s="264">
        <v>2.0009999999999999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3" customFormat="1">
      <c r="A176" s="13"/>
      <c r="B176" s="259"/>
      <c r="C176" s="260"/>
      <c r="D176" s="261" t="s">
        <v>175</v>
      </c>
      <c r="E176" s="262" t="s">
        <v>1</v>
      </c>
      <c r="F176" s="263" t="s">
        <v>253</v>
      </c>
      <c r="G176" s="260"/>
      <c r="H176" s="264">
        <v>2.0070000000000001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175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166</v>
      </c>
    </row>
    <row r="177" s="14" customFormat="1">
      <c r="A177" s="14"/>
      <c r="B177" s="271"/>
      <c r="C177" s="272"/>
      <c r="D177" s="261" t="s">
        <v>175</v>
      </c>
      <c r="E177" s="273" t="s">
        <v>111</v>
      </c>
      <c r="F177" s="274" t="s">
        <v>183</v>
      </c>
      <c r="G177" s="272"/>
      <c r="H177" s="275">
        <v>13.93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1" t="s">
        <v>175</v>
      </c>
      <c r="AU177" s="281" t="s">
        <v>91</v>
      </c>
      <c r="AV177" s="14" t="s">
        <v>173</v>
      </c>
      <c r="AW177" s="14" t="s">
        <v>32</v>
      </c>
      <c r="AX177" s="14" t="s">
        <v>84</v>
      </c>
      <c r="AY177" s="281" t="s">
        <v>166</v>
      </c>
    </row>
    <row r="178" s="2" customFormat="1" ht="21.75" customHeight="1">
      <c r="A178" s="38"/>
      <c r="B178" s="39"/>
      <c r="C178" s="245" t="s">
        <v>125</v>
      </c>
      <c r="D178" s="245" t="s">
        <v>169</v>
      </c>
      <c r="E178" s="246" t="s">
        <v>254</v>
      </c>
      <c r="F178" s="247" t="s">
        <v>255</v>
      </c>
      <c r="G178" s="248" t="s">
        <v>186</v>
      </c>
      <c r="H178" s="249">
        <v>111.578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42</v>
      </c>
      <c r="O178" s="91"/>
      <c r="P178" s="255">
        <f>O178*H178</f>
        <v>0</v>
      </c>
      <c r="Q178" s="255">
        <v>0.093359999999999999</v>
      </c>
      <c r="R178" s="255">
        <f>Q178*H178</f>
        <v>10.416922080000001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173</v>
      </c>
      <c r="AT178" s="257" t="s">
        <v>169</v>
      </c>
      <c r="AU178" s="257" t="s">
        <v>91</v>
      </c>
      <c r="AY178" s="17" t="s">
        <v>166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173</v>
      </c>
      <c r="BM178" s="257" t="s">
        <v>256</v>
      </c>
    </row>
    <row r="179" s="13" customFormat="1">
      <c r="A179" s="13"/>
      <c r="B179" s="259"/>
      <c r="C179" s="260"/>
      <c r="D179" s="261" t="s">
        <v>175</v>
      </c>
      <c r="E179" s="262" t="s">
        <v>1</v>
      </c>
      <c r="F179" s="263" t="s">
        <v>257</v>
      </c>
      <c r="G179" s="260"/>
      <c r="H179" s="264">
        <v>111.578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175</v>
      </c>
      <c r="AU179" s="270" t="s">
        <v>91</v>
      </c>
      <c r="AV179" s="13" t="s">
        <v>91</v>
      </c>
      <c r="AW179" s="13" t="s">
        <v>32</v>
      </c>
      <c r="AX179" s="13" t="s">
        <v>84</v>
      </c>
      <c r="AY179" s="270" t="s">
        <v>166</v>
      </c>
    </row>
    <row r="180" s="2" customFormat="1" ht="21.75" customHeight="1">
      <c r="A180" s="38"/>
      <c r="B180" s="39"/>
      <c r="C180" s="245" t="s">
        <v>258</v>
      </c>
      <c r="D180" s="245" t="s">
        <v>169</v>
      </c>
      <c r="E180" s="246" t="s">
        <v>259</v>
      </c>
      <c r="F180" s="247" t="s">
        <v>260</v>
      </c>
      <c r="G180" s="248" t="s">
        <v>261</v>
      </c>
      <c r="H180" s="249">
        <v>10</v>
      </c>
      <c r="I180" s="250"/>
      <c r="J180" s="251">
        <f>ROUND(I180*H180,2)</f>
        <v>0</v>
      </c>
      <c r="K180" s="252"/>
      <c r="L180" s="44"/>
      <c r="M180" s="253" t="s">
        <v>1</v>
      </c>
      <c r="N180" s="254" t="s">
        <v>42</v>
      </c>
      <c r="O180" s="91"/>
      <c r="P180" s="255">
        <f>O180*H180</f>
        <v>0</v>
      </c>
      <c r="Q180" s="255">
        <v>0.00048000000000000001</v>
      </c>
      <c r="R180" s="255">
        <f>Q180*H180</f>
        <v>0.0048000000000000004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173</v>
      </c>
      <c r="AT180" s="257" t="s">
        <v>169</v>
      </c>
      <c r="AU180" s="257" t="s">
        <v>91</v>
      </c>
      <c r="AY180" s="17" t="s">
        <v>166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91</v>
      </c>
      <c r="BK180" s="258">
        <f>ROUND(I180*H180,2)</f>
        <v>0</v>
      </c>
      <c r="BL180" s="17" t="s">
        <v>173</v>
      </c>
      <c r="BM180" s="257" t="s">
        <v>262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218</v>
      </c>
      <c r="G181" s="260"/>
      <c r="H181" s="264">
        <v>10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84</v>
      </c>
      <c r="AY181" s="270" t="s">
        <v>166</v>
      </c>
    </row>
    <row r="182" s="2" customFormat="1" ht="21.75" customHeight="1">
      <c r="A182" s="38"/>
      <c r="B182" s="39"/>
      <c r="C182" s="282" t="s">
        <v>263</v>
      </c>
      <c r="D182" s="282" t="s">
        <v>219</v>
      </c>
      <c r="E182" s="283" t="s">
        <v>264</v>
      </c>
      <c r="F182" s="284" t="s">
        <v>265</v>
      </c>
      <c r="G182" s="285" t="s">
        <v>261</v>
      </c>
      <c r="H182" s="286">
        <v>10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42</v>
      </c>
      <c r="O182" s="91"/>
      <c r="P182" s="255">
        <f>O182*H182</f>
        <v>0</v>
      </c>
      <c r="Q182" s="255">
        <v>0.012489999999999999</v>
      </c>
      <c r="R182" s="255">
        <f>Q182*H182</f>
        <v>0.1249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208</v>
      </c>
      <c r="AT182" s="257" t="s">
        <v>219</v>
      </c>
      <c r="AU182" s="257" t="s">
        <v>91</v>
      </c>
      <c r="AY182" s="17" t="s">
        <v>166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91</v>
      </c>
      <c r="BK182" s="258">
        <f>ROUND(I182*H182,2)</f>
        <v>0</v>
      </c>
      <c r="BL182" s="17" t="s">
        <v>173</v>
      </c>
      <c r="BM182" s="257" t="s">
        <v>266</v>
      </c>
    </row>
    <row r="183" s="2" customFormat="1" ht="16.5" customHeight="1">
      <c r="A183" s="38"/>
      <c r="B183" s="39"/>
      <c r="C183" s="245" t="s">
        <v>267</v>
      </c>
      <c r="D183" s="245" t="s">
        <v>169</v>
      </c>
      <c r="E183" s="246" t="s">
        <v>268</v>
      </c>
      <c r="F183" s="247" t="s">
        <v>269</v>
      </c>
      <c r="G183" s="248" t="s">
        <v>261</v>
      </c>
      <c r="H183" s="249">
        <v>6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42</v>
      </c>
      <c r="O183" s="91"/>
      <c r="P183" s="255">
        <f>O183*H183</f>
        <v>0</v>
      </c>
      <c r="Q183" s="255">
        <v>0.04684</v>
      </c>
      <c r="R183" s="255">
        <f>Q183*H183</f>
        <v>0.28104000000000001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173</v>
      </c>
      <c r="AT183" s="257" t="s">
        <v>169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270</v>
      </c>
    </row>
    <row r="184" s="13" customFormat="1">
      <c r="A184" s="13"/>
      <c r="B184" s="259"/>
      <c r="C184" s="260"/>
      <c r="D184" s="261" t="s">
        <v>175</v>
      </c>
      <c r="E184" s="262" t="s">
        <v>1</v>
      </c>
      <c r="F184" s="263" t="s">
        <v>198</v>
      </c>
      <c r="G184" s="260"/>
      <c r="H184" s="264">
        <v>6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32</v>
      </c>
      <c r="AX184" s="13" t="s">
        <v>84</v>
      </c>
      <c r="AY184" s="270" t="s">
        <v>166</v>
      </c>
    </row>
    <row r="185" s="2" customFormat="1" ht="21.75" customHeight="1">
      <c r="A185" s="38"/>
      <c r="B185" s="39"/>
      <c r="C185" s="282" t="s">
        <v>271</v>
      </c>
      <c r="D185" s="282" t="s">
        <v>219</v>
      </c>
      <c r="E185" s="283" t="s">
        <v>264</v>
      </c>
      <c r="F185" s="284" t="s">
        <v>265</v>
      </c>
      <c r="G185" s="285" t="s">
        <v>261</v>
      </c>
      <c r="H185" s="286">
        <v>6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42</v>
      </c>
      <c r="O185" s="91"/>
      <c r="P185" s="255">
        <f>O185*H185</f>
        <v>0</v>
      </c>
      <c r="Q185" s="255">
        <v>0.012489999999999999</v>
      </c>
      <c r="R185" s="255">
        <f>Q185*H185</f>
        <v>0.074939999999999993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208</v>
      </c>
      <c r="AT185" s="257" t="s">
        <v>219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272</v>
      </c>
    </row>
    <row r="186" s="12" customFormat="1" ht="22.8" customHeight="1">
      <c r="A186" s="12"/>
      <c r="B186" s="229"/>
      <c r="C186" s="230"/>
      <c r="D186" s="231" t="s">
        <v>75</v>
      </c>
      <c r="E186" s="243" t="s">
        <v>213</v>
      </c>
      <c r="F186" s="243" t="s">
        <v>273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SUM(P187:P210)</f>
        <v>0</v>
      </c>
      <c r="Q186" s="237"/>
      <c r="R186" s="238">
        <f>SUM(R187:R210)</f>
        <v>0.063227249999999999</v>
      </c>
      <c r="S186" s="237"/>
      <c r="T186" s="239">
        <f>SUM(T187:T210)</f>
        <v>67.887079999999997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84</v>
      </c>
      <c r="AT186" s="241" t="s">
        <v>75</v>
      </c>
      <c r="AU186" s="241" t="s">
        <v>84</v>
      </c>
      <c r="AY186" s="240" t="s">
        <v>166</v>
      </c>
      <c r="BK186" s="242">
        <f>SUM(BK187:BK210)</f>
        <v>0</v>
      </c>
    </row>
    <row r="187" s="2" customFormat="1" ht="21.75" customHeight="1">
      <c r="A187" s="38"/>
      <c r="B187" s="39"/>
      <c r="C187" s="245" t="s">
        <v>7</v>
      </c>
      <c r="D187" s="245" t="s">
        <v>169</v>
      </c>
      <c r="E187" s="246" t="s">
        <v>274</v>
      </c>
      <c r="F187" s="247" t="s">
        <v>275</v>
      </c>
      <c r="G187" s="248" t="s">
        <v>186</v>
      </c>
      <c r="H187" s="249">
        <v>371.92500000000001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0.00012999999999999999</v>
      </c>
      <c r="R187" s="255">
        <f>Q187*H187</f>
        <v>0.048350249999999997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173</v>
      </c>
      <c r="AT187" s="257" t="s">
        <v>169</v>
      </c>
      <c r="AU187" s="257" t="s">
        <v>91</v>
      </c>
      <c r="AY187" s="17" t="s">
        <v>166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173</v>
      </c>
      <c r="BM187" s="257" t="s">
        <v>276</v>
      </c>
    </row>
    <row r="188" s="13" customFormat="1">
      <c r="A188" s="13"/>
      <c r="B188" s="259"/>
      <c r="C188" s="260"/>
      <c r="D188" s="261" t="s">
        <v>175</v>
      </c>
      <c r="E188" s="262" t="s">
        <v>1</v>
      </c>
      <c r="F188" s="263" t="s">
        <v>115</v>
      </c>
      <c r="G188" s="260"/>
      <c r="H188" s="264">
        <v>371.92500000000001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175</v>
      </c>
      <c r="AU188" s="270" t="s">
        <v>91</v>
      </c>
      <c r="AV188" s="13" t="s">
        <v>91</v>
      </c>
      <c r="AW188" s="13" t="s">
        <v>32</v>
      </c>
      <c r="AX188" s="13" t="s">
        <v>84</v>
      </c>
      <c r="AY188" s="270" t="s">
        <v>166</v>
      </c>
    </row>
    <row r="189" s="2" customFormat="1" ht="21.75" customHeight="1">
      <c r="A189" s="38"/>
      <c r="B189" s="39"/>
      <c r="C189" s="245" t="s">
        <v>277</v>
      </c>
      <c r="D189" s="245" t="s">
        <v>169</v>
      </c>
      <c r="E189" s="246" t="s">
        <v>278</v>
      </c>
      <c r="F189" s="247" t="s">
        <v>279</v>
      </c>
      <c r="G189" s="248" t="s">
        <v>186</v>
      </c>
      <c r="H189" s="249">
        <v>371.92500000000001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4.0000000000000003E-05</v>
      </c>
      <c r="R189" s="255">
        <f>Q189*H189</f>
        <v>0.014877000000000001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280</v>
      </c>
    </row>
    <row r="190" s="13" customFormat="1">
      <c r="A190" s="13"/>
      <c r="B190" s="259"/>
      <c r="C190" s="260"/>
      <c r="D190" s="261" t="s">
        <v>175</v>
      </c>
      <c r="E190" s="262" t="s">
        <v>115</v>
      </c>
      <c r="F190" s="263" t="s">
        <v>281</v>
      </c>
      <c r="G190" s="260"/>
      <c r="H190" s="264">
        <v>371.92500000000001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175</v>
      </c>
      <c r="AU190" s="270" t="s">
        <v>91</v>
      </c>
      <c r="AV190" s="13" t="s">
        <v>91</v>
      </c>
      <c r="AW190" s="13" t="s">
        <v>32</v>
      </c>
      <c r="AX190" s="13" t="s">
        <v>84</v>
      </c>
      <c r="AY190" s="270" t="s">
        <v>166</v>
      </c>
    </row>
    <row r="191" s="2" customFormat="1" ht="16.5" customHeight="1">
      <c r="A191" s="38"/>
      <c r="B191" s="39"/>
      <c r="C191" s="245" t="s">
        <v>282</v>
      </c>
      <c r="D191" s="245" t="s">
        <v>169</v>
      </c>
      <c r="E191" s="246" t="s">
        <v>283</v>
      </c>
      <c r="F191" s="247" t="s">
        <v>284</v>
      </c>
      <c r="G191" s="248" t="s">
        <v>186</v>
      </c>
      <c r="H191" s="249">
        <v>190.72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42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0.26100000000000001</v>
      </c>
      <c r="T191" s="256">
        <f>S191*H191</f>
        <v>49.777920000000002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173</v>
      </c>
      <c r="AT191" s="257" t="s">
        <v>169</v>
      </c>
      <c r="AU191" s="257" t="s">
        <v>91</v>
      </c>
      <c r="AY191" s="17" t="s">
        <v>166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91</v>
      </c>
      <c r="BK191" s="258">
        <f>ROUND(I191*H191,2)</f>
        <v>0</v>
      </c>
      <c r="BL191" s="17" t="s">
        <v>173</v>
      </c>
      <c r="BM191" s="257" t="s">
        <v>285</v>
      </c>
    </row>
    <row r="192" s="13" customFormat="1">
      <c r="A192" s="13"/>
      <c r="B192" s="259"/>
      <c r="C192" s="260"/>
      <c r="D192" s="261" t="s">
        <v>175</v>
      </c>
      <c r="E192" s="262" t="s">
        <v>119</v>
      </c>
      <c r="F192" s="263" t="s">
        <v>286</v>
      </c>
      <c r="G192" s="260"/>
      <c r="H192" s="264">
        <v>96.799999999999997</v>
      </c>
      <c r="I192" s="265"/>
      <c r="J192" s="260"/>
      <c r="K192" s="260"/>
      <c r="L192" s="266"/>
      <c r="M192" s="267"/>
      <c r="N192" s="268"/>
      <c r="O192" s="268"/>
      <c r="P192" s="268"/>
      <c r="Q192" s="268"/>
      <c r="R192" s="268"/>
      <c r="S192" s="268"/>
      <c r="T192" s="26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0" t="s">
        <v>175</v>
      </c>
      <c r="AU192" s="270" t="s">
        <v>91</v>
      </c>
      <c r="AV192" s="13" t="s">
        <v>91</v>
      </c>
      <c r="AW192" s="13" t="s">
        <v>32</v>
      </c>
      <c r="AX192" s="13" t="s">
        <v>76</v>
      </c>
      <c r="AY192" s="270" t="s">
        <v>166</v>
      </c>
    </row>
    <row r="193" s="13" customFormat="1">
      <c r="A193" s="13"/>
      <c r="B193" s="259"/>
      <c r="C193" s="260"/>
      <c r="D193" s="261" t="s">
        <v>175</v>
      </c>
      <c r="E193" s="262" t="s">
        <v>287</v>
      </c>
      <c r="F193" s="263" t="s">
        <v>288</v>
      </c>
      <c r="G193" s="260"/>
      <c r="H193" s="264">
        <v>190.72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175</v>
      </c>
      <c r="AU193" s="270" t="s">
        <v>91</v>
      </c>
      <c r="AV193" s="13" t="s">
        <v>91</v>
      </c>
      <c r="AW193" s="13" t="s">
        <v>32</v>
      </c>
      <c r="AX193" s="13" t="s">
        <v>84</v>
      </c>
      <c r="AY193" s="270" t="s">
        <v>166</v>
      </c>
    </row>
    <row r="194" s="2" customFormat="1" ht="16.5" customHeight="1">
      <c r="A194" s="38"/>
      <c r="B194" s="39"/>
      <c r="C194" s="245" t="s">
        <v>289</v>
      </c>
      <c r="D194" s="245" t="s">
        <v>169</v>
      </c>
      <c r="E194" s="246" t="s">
        <v>290</v>
      </c>
      <c r="F194" s="247" t="s">
        <v>291</v>
      </c>
      <c r="G194" s="248" t="s">
        <v>186</v>
      </c>
      <c r="H194" s="249">
        <v>41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0.075999999999999998</v>
      </c>
      <c r="T194" s="256">
        <f>S194*H194</f>
        <v>3.1160000000000001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292</v>
      </c>
    </row>
    <row r="195" s="13" customFormat="1">
      <c r="A195" s="13"/>
      <c r="B195" s="259"/>
      <c r="C195" s="260"/>
      <c r="D195" s="261" t="s">
        <v>175</v>
      </c>
      <c r="E195" s="262" t="s">
        <v>1</v>
      </c>
      <c r="F195" s="263" t="s">
        <v>293</v>
      </c>
      <c r="G195" s="260"/>
      <c r="H195" s="264">
        <v>41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175</v>
      </c>
      <c r="AU195" s="270" t="s">
        <v>91</v>
      </c>
      <c r="AV195" s="13" t="s">
        <v>91</v>
      </c>
      <c r="AW195" s="13" t="s">
        <v>32</v>
      </c>
      <c r="AX195" s="13" t="s">
        <v>84</v>
      </c>
      <c r="AY195" s="270" t="s">
        <v>166</v>
      </c>
    </row>
    <row r="196" s="2" customFormat="1" ht="21.75" customHeight="1">
      <c r="A196" s="38"/>
      <c r="B196" s="39"/>
      <c r="C196" s="245" t="s">
        <v>294</v>
      </c>
      <c r="D196" s="245" t="s">
        <v>169</v>
      </c>
      <c r="E196" s="246" t="s">
        <v>295</v>
      </c>
      <c r="F196" s="247" t="s">
        <v>296</v>
      </c>
      <c r="G196" s="248" t="s">
        <v>297</v>
      </c>
      <c r="H196" s="249">
        <v>1.327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42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2.3999999999999999</v>
      </c>
      <c r="T196" s="256">
        <f>S196*H196</f>
        <v>3.1847999999999996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173</v>
      </c>
      <c r="AT196" s="257" t="s">
        <v>169</v>
      </c>
      <c r="AU196" s="257" t="s">
        <v>91</v>
      </c>
      <c r="AY196" s="17" t="s">
        <v>166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91</v>
      </c>
      <c r="BK196" s="258">
        <f>ROUND(I196*H196,2)</f>
        <v>0</v>
      </c>
      <c r="BL196" s="17" t="s">
        <v>173</v>
      </c>
      <c r="BM196" s="257" t="s">
        <v>298</v>
      </c>
    </row>
    <row r="197" s="13" customFormat="1">
      <c r="A197" s="13"/>
      <c r="B197" s="259"/>
      <c r="C197" s="260"/>
      <c r="D197" s="261" t="s">
        <v>175</v>
      </c>
      <c r="E197" s="262" t="s">
        <v>1</v>
      </c>
      <c r="F197" s="263" t="s">
        <v>299</v>
      </c>
      <c r="G197" s="260"/>
      <c r="H197" s="264">
        <v>0.40300000000000002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175</v>
      </c>
      <c r="AU197" s="270" t="s">
        <v>91</v>
      </c>
      <c r="AV197" s="13" t="s">
        <v>91</v>
      </c>
      <c r="AW197" s="13" t="s">
        <v>32</v>
      </c>
      <c r="AX197" s="13" t="s">
        <v>76</v>
      </c>
      <c r="AY197" s="270" t="s">
        <v>166</v>
      </c>
    </row>
    <row r="198" s="13" customFormat="1">
      <c r="A198" s="13"/>
      <c r="B198" s="259"/>
      <c r="C198" s="260"/>
      <c r="D198" s="261" t="s">
        <v>175</v>
      </c>
      <c r="E198" s="262" t="s">
        <v>1</v>
      </c>
      <c r="F198" s="263" t="s">
        <v>300</v>
      </c>
      <c r="G198" s="260"/>
      <c r="H198" s="264">
        <v>0.92400000000000004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175</v>
      </c>
      <c r="AU198" s="270" t="s">
        <v>91</v>
      </c>
      <c r="AV198" s="13" t="s">
        <v>91</v>
      </c>
      <c r="AW198" s="13" t="s">
        <v>32</v>
      </c>
      <c r="AX198" s="13" t="s">
        <v>76</v>
      </c>
      <c r="AY198" s="270" t="s">
        <v>166</v>
      </c>
    </row>
    <row r="199" s="14" customFormat="1">
      <c r="A199" s="14"/>
      <c r="B199" s="271"/>
      <c r="C199" s="272"/>
      <c r="D199" s="261" t="s">
        <v>175</v>
      </c>
      <c r="E199" s="273" t="s">
        <v>1</v>
      </c>
      <c r="F199" s="274" t="s">
        <v>183</v>
      </c>
      <c r="G199" s="272"/>
      <c r="H199" s="275">
        <v>1.327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1" t="s">
        <v>175</v>
      </c>
      <c r="AU199" s="281" t="s">
        <v>91</v>
      </c>
      <c r="AV199" s="14" t="s">
        <v>173</v>
      </c>
      <c r="AW199" s="14" t="s">
        <v>32</v>
      </c>
      <c r="AX199" s="14" t="s">
        <v>84</v>
      </c>
      <c r="AY199" s="281" t="s">
        <v>166</v>
      </c>
    </row>
    <row r="200" s="2" customFormat="1" ht="21.75" customHeight="1">
      <c r="A200" s="38"/>
      <c r="B200" s="39"/>
      <c r="C200" s="245" t="s">
        <v>301</v>
      </c>
      <c r="D200" s="245" t="s">
        <v>169</v>
      </c>
      <c r="E200" s="246" t="s">
        <v>302</v>
      </c>
      <c r="F200" s="247" t="s">
        <v>303</v>
      </c>
      <c r="G200" s="248" t="s">
        <v>172</v>
      </c>
      <c r="H200" s="249">
        <v>36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0.0080000000000000002</v>
      </c>
      <c r="T200" s="256">
        <f>S200*H200</f>
        <v>0.28800000000000003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173</v>
      </c>
      <c r="AT200" s="257" t="s">
        <v>169</v>
      </c>
      <c r="AU200" s="257" t="s">
        <v>91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173</v>
      </c>
      <c r="BM200" s="257" t="s">
        <v>304</v>
      </c>
    </row>
    <row r="201" s="13" customFormat="1">
      <c r="A201" s="13"/>
      <c r="B201" s="259"/>
      <c r="C201" s="260"/>
      <c r="D201" s="261" t="s">
        <v>175</v>
      </c>
      <c r="E201" s="262" t="s">
        <v>1</v>
      </c>
      <c r="F201" s="263" t="s">
        <v>305</v>
      </c>
      <c r="G201" s="260"/>
      <c r="H201" s="264">
        <v>36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175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166</v>
      </c>
    </row>
    <row r="202" s="2" customFormat="1" ht="21.75" customHeight="1">
      <c r="A202" s="38"/>
      <c r="B202" s="39"/>
      <c r="C202" s="245" t="s">
        <v>306</v>
      </c>
      <c r="D202" s="245" t="s">
        <v>169</v>
      </c>
      <c r="E202" s="246" t="s">
        <v>307</v>
      </c>
      <c r="F202" s="247" t="s">
        <v>308</v>
      </c>
      <c r="G202" s="248" t="s">
        <v>172</v>
      </c>
      <c r="H202" s="249">
        <v>3.6000000000000001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0.047</v>
      </c>
      <c r="T202" s="256">
        <f>S202*H202</f>
        <v>0.16920000000000002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173</v>
      </c>
      <c r="AT202" s="257" t="s">
        <v>169</v>
      </c>
      <c r="AU202" s="257" t="s">
        <v>91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173</v>
      </c>
      <c r="BM202" s="257" t="s">
        <v>309</v>
      </c>
    </row>
    <row r="203" s="13" customFormat="1">
      <c r="A203" s="13"/>
      <c r="B203" s="259"/>
      <c r="C203" s="260"/>
      <c r="D203" s="261" t="s">
        <v>175</v>
      </c>
      <c r="E203" s="262" t="s">
        <v>1</v>
      </c>
      <c r="F203" s="263" t="s">
        <v>310</v>
      </c>
      <c r="G203" s="260"/>
      <c r="H203" s="264">
        <v>3.6000000000000001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175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166</v>
      </c>
    </row>
    <row r="204" s="2" customFormat="1" ht="21.75" customHeight="1">
      <c r="A204" s="38"/>
      <c r="B204" s="39"/>
      <c r="C204" s="245" t="s">
        <v>311</v>
      </c>
      <c r="D204" s="245" t="s">
        <v>169</v>
      </c>
      <c r="E204" s="246" t="s">
        <v>312</v>
      </c>
      <c r="F204" s="247" t="s">
        <v>313</v>
      </c>
      <c r="G204" s="248" t="s">
        <v>186</v>
      </c>
      <c r="H204" s="249">
        <v>101.18000000000001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0.012</v>
      </c>
      <c r="T204" s="256">
        <f>S204*H204</f>
        <v>1.2141600000000001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173</v>
      </c>
      <c r="AT204" s="257" t="s">
        <v>169</v>
      </c>
      <c r="AU204" s="257" t="s">
        <v>91</v>
      </c>
      <c r="AY204" s="17" t="s">
        <v>166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173</v>
      </c>
      <c r="BM204" s="257" t="s">
        <v>314</v>
      </c>
    </row>
    <row r="205" s="13" customFormat="1">
      <c r="A205" s="13"/>
      <c r="B205" s="259"/>
      <c r="C205" s="260"/>
      <c r="D205" s="261" t="s">
        <v>175</v>
      </c>
      <c r="E205" s="262" t="s">
        <v>105</v>
      </c>
      <c r="F205" s="263" t="s">
        <v>315</v>
      </c>
      <c r="G205" s="260"/>
      <c r="H205" s="264">
        <v>50.590000000000003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175</v>
      </c>
      <c r="AU205" s="270" t="s">
        <v>91</v>
      </c>
      <c r="AV205" s="13" t="s">
        <v>91</v>
      </c>
      <c r="AW205" s="13" t="s">
        <v>32</v>
      </c>
      <c r="AX205" s="13" t="s">
        <v>76</v>
      </c>
      <c r="AY205" s="270" t="s">
        <v>166</v>
      </c>
    </row>
    <row r="206" s="13" customFormat="1">
      <c r="A206" s="13"/>
      <c r="B206" s="259"/>
      <c r="C206" s="260"/>
      <c r="D206" s="261" t="s">
        <v>175</v>
      </c>
      <c r="E206" s="262" t="s">
        <v>1</v>
      </c>
      <c r="F206" s="263" t="s">
        <v>235</v>
      </c>
      <c r="G206" s="260"/>
      <c r="H206" s="264">
        <v>101.18000000000001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175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166</v>
      </c>
    </row>
    <row r="207" s="2" customFormat="1" ht="21.75" customHeight="1">
      <c r="A207" s="38"/>
      <c r="B207" s="39"/>
      <c r="C207" s="245" t="s">
        <v>316</v>
      </c>
      <c r="D207" s="245" t="s">
        <v>169</v>
      </c>
      <c r="E207" s="246" t="s">
        <v>317</v>
      </c>
      <c r="F207" s="247" t="s">
        <v>318</v>
      </c>
      <c r="G207" s="248" t="s">
        <v>186</v>
      </c>
      <c r="H207" s="249">
        <v>405.48000000000002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0.025000000000000001</v>
      </c>
      <c r="T207" s="256">
        <f>S207*H207</f>
        <v>10.137000000000001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173</v>
      </c>
      <c r="AT207" s="257" t="s">
        <v>169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173</v>
      </c>
      <c r="BM207" s="257" t="s">
        <v>319</v>
      </c>
    </row>
    <row r="208" s="13" customFormat="1">
      <c r="A208" s="13"/>
      <c r="B208" s="259"/>
      <c r="C208" s="260"/>
      <c r="D208" s="261" t="s">
        <v>175</v>
      </c>
      <c r="E208" s="262" t="s">
        <v>121</v>
      </c>
      <c r="F208" s="263" t="s">
        <v>320</v>
      </c>
      <c r="G208" s="260"/>
      <c r="H208" s="264">
        <v>279.39999999999998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175</v>
      </c>
      <c r="AU208" s="270" t="s">
        <v>91</v>
      </c>
      <c r="AV208" s="13" t="s">
        <v>91</v>
      </c>
      <c r="AW208" s="13" t="s">
        <v>32</v>
      </c>
      <c r="AX208" s="13" t="s">
        <v>76</v>
      </c>
      <c r="AY208" s="270" t="s">
        <v>166</v>
      </c>
    </row>
    <row r="209" s="13" customFormat="1">
      <c r="A209" s="13"/>
      <c r="B209" s="259"/>
      <c r="C209" s="260"/>
      <c r="D209" s="261" t="s">
        <v>175</v>
      </c>
      <c r="E209" s="262" t="s">
        <v>108</v>
      </c>
      <c r="F209" s="263" t="s">
        <v>321</v>
      </c>
      <c r="G209" s="260"/>
      <c r="H209" s="264">
        <v>405.48000000000002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175</v>
      </c>
      <c r="AU209" s="270" t="s">
        <v>91</v>
      </c>
      <c r="AV209" s="13" t="s">
        <v>91</v>
      </c>
      <c r="AW209" s="13" t="s">
        <v>32</v>
      </c>
      <c r="AX209" s="13" t="s">
        <v>76</v>
      </c>
      <c r="AY209" s="270" t="s">
        <v>166</v>
      </c>
    </row>
    <row r="210" s="13" customFormat="1">
      <c r="A210" s="13"/>
      <c r="B210" s="259"/>
      <c r="C210" s="260"/>
      <c r="D210" s="261" t="s">
        <v>175</v>
      </c>
      <c r="E210" s="262" t="s">
        <v>1</v>
      </c>
      <c r="F210" s="263" t="s">
        <v>108</v>
      </c>
      <c r="G210" s="260"/>
      <c r="H210" s="264">
        <v>405.48000000000002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175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166</v>
      </c>
    </row>
    <row r="211" s="12" customFormat="1" ht="22.8" customHeight="1">
      <c r="A211" s="12"/>
      <c r="B211" s="229"/>
      <c r="C211" s="230"/>
      <c r="D211" s="231" t="s">
        <v>75</v>
      </c>
      <c r="E211" s="243" t="s">
        <v>322</v>
      </c>
      <c r="F211" s="243" t="s">
        <v>323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SUM(P212:P221)</f>
        <v>0</v>
      </c>
      <c r="Q211" s="237"/>
      <c r="R211" s="238">
        <f>SUM(R212:R221)</f>
        <v>0</v>
      </c>
      <c r="S211" s="237"/>
      <c r="T211" s="239">
        <f>SUM(T212:T221)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84</v>
      </c>
      <c r="AT211" s="241" t="s">
        <v>75</v>
      </c>
      <c r="AU211" s="241" t="s">
        <v>84</v>
      </c>
      <c r="AY211" s="240" t="s">
        <v>166</v>
      </c>
      <c r="BK211" s="242">
        <f>SUM(BK212:BK221)</f>
        <v>0</v>
      </c>
    </row>
    <row r="212" s="2" customFormat="1" ht="16.5" customHeight="1">
      <c r="A212" s="38"/>
      <c r="B212" s="39"/>
      <c r="C212" s="245" t="s">
        <v>324</v>
      </c>
      <c r="D212" s="245" t="s">
        <v>169</v>
      </c>
      <c r="E212" s="246" t="s">
        <v>325</v>
      </c>
      <c r="F212" s="247" t="s">
        <v>326</v>
      </c>
      <c r="G212" s="248" t="s">
        <v>180</v>
      </c>
      <c r="H212" s="249">
        <v>69.471000000000004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173</v>
      </c>
      <c r="AT212" s="257" t="s">
        <v>169</v>
      </c>
      <c r="AU212" s="257" t="s">
        <v>91</v>
      </c>
      <c r="AY212" s="17" t="s">
        <v>166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173</v>
      </c>
      <c r="BM212" s="257" t="s">
        <v>327</v>
      </c>
    </row>
    <row r="213" s="2" customFormat="1" ht="21.75" customHeight="1">
      <c r="A213" s="38"/>
      <c r="B213" s="39"/>
      <c r="C213" s="245" t="s">
        <v>328</v>
      </c>
      <c r="D213" s="245" t="s">
        <v>169</v>
      </c>
      <c r="E213" s="246" t="s">
        <v>329</v>
      </c>
      <c r="F213" s="247" t="s">
        <v>330</v>
      </c>
      <c r="G213" s="248" t="s">
        <v>180</v>
      </c>
      <c r="H213" s="249">
        <v>69.471000000000004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42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173</v>
      </c>
      <c r="AT213" s="257" t="s">
        <v>169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173</v>
      </c>
      <c r="BM213" s="257" t="s">
        <v>331</v>
      </c>
    </row>
    <row r="214" s="2" customFormat="1" ht="21.75" customHeight="1">
      <c r="A214" s="38"/>
      <c r="B214" s="39"/>
      <c r="C214" s="245" t="s">
        <v>332</v>
      </c>
      <c r="D214" s="245" t="s">
        <v>169</v>
      </c>
      <c r="E214" s="246" t="s">
        <v>333</v>
      </c>
      <c r="F214" s="247" t="s">
        <v>334</v>
      </c>
      <c r="G214" s="248" t="s">
        <v>180</v>
      </c>
      <c r="H214" s="249">
        <v>555.76800000000003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173</v>
      </c>
      <c r="AT214" s="257" t="s">
        <v>169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173</v>
      </c>
      <c r="BM214" s="257" t="s">
        <v>335</v>
      </c>
    </row>
    <row r="215" s="13" customFormat="1">
      <c r="A215" s="13"/>
      <c r="B215" s="259"/>
      <c r="C215" s="260"/>
      <c r="D215" s="261" t="s">
        <v>175</v>
      </c>
      <c r="E215" s="260"/>
      <c r="F215" s="263" t="s">
        <v>336</v>
      </c>
      <c r="G215" s="260"/>
      <c r="H215" s="264">
        <v>555.76800000000003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175</v>
      </c>
      <c r="AU215" s="270" t="s">
        <v>91</v>
      </c>
      <c r="AV215" s="13" t="s">
        <v>91</v>
      </c>
      <c r="AW215" s="13" t="s">
        <v>4</v>
      </c>
      <c r="AX215" s="13" t="s">
        <v>84</v>
      </c>
      <c r="AY215" s="270" t="s">
        <v>166</v>
      </c>
    </row>
    <row r="216" s="2" customFormat="1" ht="21.75" customHeight="1">
      <c r="A216" s="38"/>
      <c r="B216" s="39"/>
      <c r="C216" s="245" t="s">
        <v>337</v>
      </c>
      <c r="D216" s="245" t="s">
        <v>169</v>
      </c>
      <c r="E216" s="246" t="s">
        <v>338</v>
      </c>
      <c r="F216" s="247" t="s">
        <v>339</v>
      </c>
      <c r="G216" s="248" t="s">
        <v>180</v>
      </c>
      <c r="H216" s="249">
        <v>3.4729999999999999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173</v>
      </c>
      <c r="AT216" s="257" t="s">
        <v>169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173</v>
      </c>
      <c r="BM216" s="257" t="s">
        <v>340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341</v>
      </c>
      <c r="G217" s="260"/>
      <c r="H217" s="264">
        <v>3.4729999999999999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21.75" customHeight="1">
      <c r="A218" s="38"/>
      <c r="B218" s="39"/>
      <c r="C218" s="245" t="s">
        <v>342</v>
      </c>
      <c r="D218" s="245" t="s">
        <v>169</v>
      </c>
      <c r="E218" s="246" t="s">
        <v>343</v>
      </c>
      <c r="F218" s="247" t="s">
        <v>344</v>
      </c>
      <c r="G218" s="248" t="s">
        <v>180</v>
      </c>
      <c r="H218" s="249">
        <v>49.947000000000003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173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173</v>
      </c>
      <c r="BM218" s="257" t="s">
        <v>345</v>
      </c>
    </row>
    <row r="219" s="13" customFormat="1">
      <c r="A219" s="13"/>
      <c r="B219" s="259"/>
      <c r="C219" s="260"/>
      <c r="D219" s="261" t="s">
        <v>175</v>
      </c>
      <c r="E219" s="262" t="s">
        <v>1</v>
      </c>
      <c r="F219" s="263" t="s">
        <v>346</v>
      </c>
      <c r="G219" s="260"/>
      <c r="H219" s="264">
        <v>49.947000000000003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175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166</v>
      </c>
    </row>
    <row r="220" s="2" customFormat="1" ht="21.75" customHeight="1">
      <c r="A220" s="38"/>
      <c r="B220" s="39"/>
      <c r="C220" s="245" t="s">
        <v>347</v>
      </c>
      <c r="D220" s="245" t="s">
        <v>169</v>
      </c>
      <c r="E220" s="246" t="s">
        <v>348</v>
      </c>
      <c r="F220" s="247" t="s">
        <v>349</v>
      </c>
      <c r="G220" s="248" t="s">
        <v>180</v>
      </c>
      <c r="H220" s="249">
        <v>16.050999999999998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173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173</v>
      </c>
      <c r="BM220" s="257" t="s">
        <v>350</v>
      </c>
    </row>
    <row r="221" s="13" customFormat="1">
      <c r="A221" s="13"/>
      <c r="B221" s="259"/>
      <c r="C221" s="260"/>
      <c r="D221" s="261" t="s">
        <v>175</v>
      </c>
      <c r="E221" s="262" t="s">
        <v>1</v>
      </c>
      <c r="F221" s="263" t="s">
        <v>351</v>
      </c>
      <c r="G221" s="260"/>
      <c r="H221" s="264">
        <v>16.050999999999998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12" customFormat="1" ht="22.8" customHeight="1">
      <c r="A222" s="12"/>
      <c r="B222" s="229"/>
      <c r="C222" s="230"/>
      <c r="D222" s="231" t="s">
        <v>75</v>
      </c>
      <c r="E222" s="243" t="s">
        <v>352</v>
      </c>
      <c r="F222" s="243" t="s">
        <v>353</v>
      </c>
      <c r="G222" s="230"/>
      <c r="H222" s="230"/>
      <c r="I222" s="233"/>
      <c r="J222" s="244">
        <f>BK222</f>
        <v>0</v>
      </c>
      <c r="K222" s="230"/>
      <c r="L222" s="235"/>
      <c r="M222" s="236"/>
      <c r="N222" s="237"/>
      <c r="O222" s="237"/>
      <c r="P222" s="238">
        <f>P223</f>
        <v>0</v>
      </c>
      <c r="Q222" s="237"/>
      <c r="R222" s="238">
        <f>R223</f>
        <v>0</v>
      </c>
      <c r="S222" s="237"/>
      <c r="T222" s="239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40" t="s">
        <v>84</v>
      </c>
      <c r="AT222" s="241" t="s">
        <v>75</v>
      </c>
      <c r="AU222" s="241" t="s">
        <v>84</v>
      </c>
      <c r="AY222" s="240" t="s">
        <v>166</v>
      </c>
      <c r="BK222" s="242">
        <f>BK223</f>
        <v>0</v>
      </c>
    </row>
    <row r="223" s="2" customFormat="1" ht="16.5" customHeight="1">
      <c r="A223" s="38"/>
      <c r="B223" s="39"/>
      <c r="C223" s="245" t="s">
        <v>354</v>
      </c>
      <c r="D223" s="245" t="s">
        <v>169</v>
      </c>
      <c r="E223" s="246" t="s">
        <v>355</v>
      </c>
      <c r="F223" s="247" t="s">
        <v>356</v>
      </c>
      <c r="G223" s="248" t="s">
        <v>180</v>
      </c>
      <c r="H223" s="249">
        <v>30.344999999999999</v>
      </c>
      <c r="I223" s="250"/>
      <c r="J223" s="251">
        <f>ROUND(I223*H223,2)</f>
        <v>0</v>
      </c>
      <c r="K223" s="252"/>
      <c r="L223" s="44"/>
      <c r="M223" s="253" t="s">
        <v>1</v>
      </c>
      <c r="N223" s="254" t="s">
        <v>42</v>
      </c>
      <c r="O223" s="91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173</v>
      </c>
      <c r="AT223" s="257" t="s">
        <v>169</v>
      </c>
      <c r="AU223" s="257" t="s">
        <v>91</v>
      </c>
      <c r="AY223" s="17" t="s">
        <v>166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173</v>
      </c>
      <c r="BM223" s="257" t="s">
        <v>357</v>
      </c>
    </row>
    <row r="224" s="12" customFormat="1" ht="25.92" customHeight="1">
      <c r="A224" s="12"/>
      <c r="B224" s="229"/>
      <c r="C224" s="230"/>
      <c r="D224" s="231" t="s">
        <v>75</v>
      </c>
      <c r="E224" s="232" t="s">
        <v>358</v>
      </c>
      <c r="F224" s="232" t="s">
        <v>359</v>
      </c>
      <c r="G224" s="230"/>
      <c r="H224" s="230"/>
      <c r="I224" s="233"/>
      <c r="J224" s="234">
        <f>BK224</f>
        <v>0</v>
      </c>
      <c r="K224" s="230"/>
      <c r="L224" s="235"/>
      <c r="M224" s="236"/>
      <c r="N224" s="237"/>
      <c r="O224" s="237"/>
      <c r="P224" s="238">
        <f>P225+P227+P241+P259</f>
        <v>0</v>
      </c>
      <c r="Q224" s="237"/>
      <c r="R224" s="238">
        <f>R225+R227+R241+R259</f>
        <v>1.4977938799999997</v>
      </c>
      <c r="S224" s="237"/>
      <c r="T224" s="239">
        <f>T225+T227+T241+T259</f>
        <v>1.5840000000000001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40" t="s">
        <v>91</v>
      </c>
      <c r="AT224" s="241" t="s">
        <v>75</v>
      </c>
      <c r="AU224" s="241" t="s">
        <v>76</v>
      </c>
      <c r="AY224" s="240" t="s">
        <v>166</v>
      </c>
      <c r="BK224" s="242">
        <f>BK225+BK227+BK241+BK259</f>
        <v>0</v>
      </c>
    </row>
    <row r="225" s="12" customFormat="1" ht="22.8" customHeight="1">
      <c r="A225" s="12"/>
      <c r="B225" s="229"/>
      <c r="C225" s="230"/>
      <c r="D225" s="231" t="s">
        <v>75</v>
      </c>
      <c r="E225" s="243" t="s">
        <v>360</v>
      </c>
      <c r="F225" s="243" t="s">
        <v>361</v>
      </c>
      <c r="G225" s="230"/>
      <c r="H225" s="230"/>
      <c r="I225" s="233"/>
      <c r="J225" s="244">
        <f>BK225</f>
        <v>0</v>
      </c>
      <c r="K225" s="230"/>
      <c r="L225" s="235"/>
      <c r="M225" s="236"/>
      <c r="N225" s="237"/>
      <c r="O225" s="237"/>
      <c r="P225" s="238">
        <f>P226</f>
        <v>0</v>
      </c>
      <c r="Q225" s="237"/>
      <c r="R225" s="238">
        <f>R226</f>
        <v>0</v>
      </c>
      <c r="S225" s="237"/>
      <c r="T225" s="239">
        <f>T226</f>
        <v>0.59999999999999998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40" t="s">
        <v>91</v>
      </c>
      <c r="AT225" s="241" t="s">
        <v>75</v>
      </c>
      <c r="AU225" s="241" t="s">
        <v>84</v>
      </c>
      <c r="AY225" s="240" t="s">
        <v>166</v>
      </c>
      <c r="BK225" s="242">
        <f>BK226</f>
        <v>0</v>
      </c>
    </row>
    <row r="226" s="2" customFormat="1" ht="21.75" customHeight="1">
      <c r="A226" s="38"/>
      <c r="B226" s="39"/>
      <c r="C226" s="245" t="s">
        <v>362</v>
      </c>
      <c r="D226" s="245" t="s">
        <v>169</v>
      </c>
      <c r="E226" s="246" t="s">
        <v>363</v>
      </c>
      <c r="F226" s="247" t="s">
        <v>364</v>
      </c>
      <c r="G226" s="248" t="s">
        <v>365</v>
      </c>
      <c r="H226" s="249">
        <v>1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42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0.59999999999999998</v>
      </c>
      <c r="T226" s="256">
        <f>S226*H226</f>
        <v>0.59999999999999998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125</v>
      </c>
      <c r="AT226" s="257" t="s">
        <v>169</v>
      </c>
      <c r="AU226" s="257" t="s">
        <v>91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125</v>
      </c>
      <c r="BM226" s="257" t="s">
        <v>366</v>
      </c>
    </row>
    <row r="227" s="12" customFormat="1" ht="22.8" customHeight="1">
      <c r="A227" s="12"/>
      <c r="B227" s="229"/>
      <c r="C227" s="230"/>
      <c r="D227" s="231" t="s">
        <v>75</v>
      </c>
      <c r="E227" s="243" t="s">
        <v>367</v>
      </c>
      <c r="F227" s="243" t="s">
        <v>368</v>
      </c>
      <c r="G227" s="230"/>
      <c r="H227" s="230"/>
      <c r="I227" s="233"/>
      <c r="J227" s="244">
        <f>BK227</f>
        <v>0</v>
      </c>
      <c r="K227" s="230"/>
      <c r="L227" s="235"/>
      <c r="M227" s="236"/>
      <c r="N227" s="237"/>
      <c r="O227" s="237"/>
      <c r="P227" s="238">
        <f>SUM(P228:P240)</f>
        <v>0</v>
      </c>
      <c r="Q227" s="237"/>
      <c r="R227" s="238">
        <f>SUM(R228:R240)</f>
        <v>0.29552</v>
      </c>
      <c r="S227" s="237"/>
      <c r="T227" s="239">
        <f>SUM(T228:T240)</f>
        <v>0.98399999999999999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40" t="s">
        <v>91</v>
      </c>
      <c r="AT227" s="241" t="s">
        <v>75</v>
      </c>
      <c r="AU227" s="241" t="s">
        <v>84</v>
      </c>
      <c r="AY227" s="240" t="s">
        <v>166</v>
      </c>
      <c r="BK227" s="242">
        <f>SUM(BK228:BK240)</f>
        <v>0</v>
      </c>
    </row>
    <row r="228" s="2" customFormat="1" ht="21.75" customHeight="1">
      <c r="A228" s="38"/>
      <c r="B228" s="39"/>
      <c r="C228" s="245" t="s">
        <v>369</v>
      </c>
      <c r="D228" s="245" t="s">
        <v>169</v>
      </c>
      <c r="E228" s="246" t="s">
        <v>370</v>
      </c>
      <c r="F228" s="247" t="s">
        <v>371</v>
      </c>
      <c r="G228" s="248" t="s">
        <v>261</v>
      </c>
      <c r="H228" s="249">
        <v>16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42</v>
      </c>
      <c r="O228" s="91"/>
      <c r="P228" s="255">
        <f>O228*H228</f>
        <v>0</v>
      </c>
      <c r="Q228" s="255">
        <v>0</v>
      </c>
      <c r="R228" s="255">
        <f>Q228*H228</f>
        <v>0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125</v>
      </c>
      <c r="AT228" s="257" t="s">
        <v>169</v>
      </c>
      <c r="AU228" s="257" t="s">
        <v>91</v>
      </c>
      <c r="AY228" s="17" t="s">
        <v>166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125</v>
      </c>
      <c r="BM228" s="257" t="s">
        <v>372</v>
      </c>
    </row>
    <row r="229" s="13" customFormat="1">
      <c r="A229" s="13"/>
      <c r="B229" s="259"/>
      <c r="C229" s="260"/>
      <c r="D229" s="261" t="s">
        <v>175</v>
      </c>
      <c r="E229" s="262" t="s">
        <v>124</v>
      </c>
      <c r="F229" s="263" t="s">
        <v>125</v>
      </c>
      <c r="G229" s="260"/>
      <c r="H229" s="264">
        <v>16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175</v>
      </c>
      <c r="AU229" s="270" t="s">
        <v>91</v>
      </c>
      <c r="AV229" s="13" t="s">
        <v>91</v>
      </c>
      <c r="AW229" s="13" t="s">
        <v>32</v>
      </c>
      <c r="AX229" s="13" t="s">
        <v>84</v>
      </c>
      <c r="AY229" s="270" t="s">
        <v>166</v>
      </c>
    </row>
    <row r="230" s="2" customFormat="1" ht="21.75" customHeight="1">
      <c r="A230" s="38"/>
      <c r="B230" s="39"/>
      <c r="C230" s="282" t="s">
        <v>373</v>
      </c>
      <c r="D230" s="282" t="s">
        <v>219</v>
      </c>
      <c r="E230" s="283" t="s">
        <v>374</v>
      </c>
      <c r="F230" s="284" t="s">
        <v>375</v>
      </c>
      <c r="G230" s="285" t="s">
        <v>261</v>
      </c>
      <c r="H230" s="286">
        <v>16</v>
      </c>
      <c r="I230" s="287"/>
      <c r="J230" s="288">
        <f>ROUND(I230*H230,2)</f>
        <v>0</v>
      </c>
      <c r="K230" s="289"/>
      <c r="L230" s="290"/>
      <c r="M230" s="291" t="s">
        <v>1</v>
      </c>
      <c r="N230" s="292" t="s">
        <v>42</v>
      </c>
      <c r="O230" s="91"/>
      <c r="P230" s="255">
        <f>O230*H230</f>
        <v>0</v>
      </c>
      <c r="Q230" s="255">
        <v>0.016</v>
      </c>
      <c r="R230" s="255">
        <f>Q230*H230</f>
        <v>0.25600000000000001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332</v>
      </c>
      <c r="AT230" s="257" t="s">
        <v>219</v>
      </c>
      <c r="AU230" s="257" t="s">
        <v>91</v>
      </c>
      <c r="AY230" s="17" t="s">
        <v>166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125</v>
      </c>
      <c r="BM230" s="257" t="s">
        <v>376</v>
      </c>
    </row>
    <row r="231" s="13" customFormat="1">
      <c r="A231" s="13"/>
      <c r="B231" s="259"/>
      <c r="C231" s="260"/>
      <c r="D231" s="261" t="s">
        <v>175</v>
      </c>
      <c r="E231" s="262" t="s">
        <v>1</v>
      </c>
      <c r="F231" s="263" t="s">
        <v>124</v>
      </c>
      <c r="G231" s="260"/>
      <c r="H231" s="264">
        <v>16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175</v>
      </c>
      <c r="AU231" s="270" t="s">
        <v>91</v>
      </c>
      <c r="AV231" s="13" t="s">
        <v>91</v>
      </c>
      <c r="AW231" s="13" t="s">
        <v>32</v>
      </c>
      <c r="AX231" s="13" t="s">
        <v>84</v>
      </c>
      <c r="AY231" s="270" t="s">
        <v>166</v>
      </c>
    </row>
    <row r="232" s="2" customFormat="1" ht="16.5" customHeight="1">
      <c r="A232" s="38"/>
      <c r="B232" s="39"/>
      <c r="C232" s="282" t="s">
        <v>377</v>
      </c>
      <c r="D232" s="282" t="s">
        <v>219</v>
      </c>
      <c r="E232" s="283" t="s">
        <v>378</v>
      </c>
      <c r="F232" s="284" t="s">
        <v>379</v>
      </c>
      <c r="G232" s="285" t="s">
        <v>261</v>
      </c>
      <c r="H232" s="286">
        <v>16</v>
      </c>
      <c r="I232" s="287"/>
      <c r="J232" s="288">
        <f>ROUND(I232*H232,2)</f>
        <v>0</v>
      </c>
      <c r="K232" s="289"/>
      <c r="L232" s="290"/>
      <c r="M232" s="291" t="s">
        <v>1</v>
      </c>
      <c r="N232" s="292" t="s">
        <v>42</v>
      </c>
      <c r="O232" s="91"/>
      <c r="P232" s="255">
        <f>O232*H232</f>
        <v>0</v>
      </c>
      <c r="Q232" s="255">
        <v>0.0022000000000000001</v>
      </c>
      <c r="R232" s="255">
        <f>Q232*H232</f>
        <v>0.035200000000000002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332</v>
      </c>
      <c r="AT232" s="257" t="s">
        <v>219</v>
      </c>
      <c r="AU232" s="257" t="s">
        <v>91</v>
      </c>
      <c r="AY232" s="17" t="s">
        <v>166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125</v>
      </c>
      <c r="BM232" s="257" t="s">
        <v>380</v>
      </c>
    </row>
    <row r="233" s="13" customFormat="1">
      <c r="A233" s="13"/>
      <c r="B233" s="259"/>
      <c r="C233" s="260"/>
      <c r="D233" s="261" t="s">
        <v>175</v>
      </c>
      <c r="E233" s="262" t="s">
        <v>1</v>
      </c>
      <c r="F233" s="263" t="s">
        <v>124</v>
      </c>
      <c r="G233" s="260"/>
      <c r="H233" s="264">
        <v>16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175</v>
      </c>
      <c r="AU233" s="270" t="s">
        <v>91</v>
      </c>
      <c r="AV233" s="13" t="s">
        <v>91</v>
      </c>
      <c r="AW233" s="13" t="s">
        <v>32</v>
      </c>
      <c r="AX233" s="13" t="s">
        <v>84</v>
      </c>
      <c r="AY233" s="270" t="s">
        <v>166</v>
      </c>
    </row>
    <row r="234" s="2" customFormat="1" ht="16.5" customHeight="1">
      <c r="A234" s="38"/>
      <c r="B234" s="39"/>
      <c r="C234" s="282" t="s">
        <v>293</v>
      </c>
      <c r="D234" s="282" t="s">
        <v>219</v>
      </c>
      <c r="E234" s="283" t="s">
        <v>381</v>
      </c>
      <c r="F234" s="284" t="s">
        <v>382</v>
      </c>
      <c r="G234" s="285" t="s">
        <v>383</v>
      </c>
      <c r="H234" s="286">
        <v>0.47999999999999998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42</v>
      </c>
      <c r="O234" s="91"/>
      <c r="P234" s="255">
        <f>O234*H234</f>
        <v>0</v>
      </c>
      <c r="Q234" s="255">
        <v>0.0040000000000000001</v>
      </c>
      <c r="R234" s="255">
        <f>Q234*H234</f>
        <v>0.0019200000000000001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332</v>
      </c>
      <c r="AT234" s="257" t="s">
        <v>219</v>
      </c>
      <c r="AU234" s="257" t="s">
        <v>91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125</v>
      </c>
      <c r="BM234" s="257" t="s">
        <v>384</v>
      </c>
    </row>
    <row r="235" s="13" customFormat="1">
      <c r="A235" s="13"/>
      <c r="B235" s="259"/>
      <c r="C235" s="260"/>
      <c r="D235" s="261" t="s">
        <v>175</v>
      </c>
      <c r="E235" s="262" t="s">
        <v>1</v>
      </c>
      <c r="F235" s="263" t="s">
        <v>385</v>
      </c>
      <c r="G235" s="260"/>
      <c r="H235" s="264">
        <v>0.47999999999999998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175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166</v>
      </c>
    </row>
    <row r="236" s="2" customFormat="1" ht="16.5" customHeight="1">
      <c r="A236" s="38"/>
      <c r="B236" s="39"/>
      <c r="C236" s="282" t="s">
        <v>386</v>
      </c>
      <c r="D236" s="282" t="s">
        <v>219</v>
      </c>
      <c r="E236" s="283" t="s">
        <v>387</v>
      </c>
      <c r="F236" s="284" t="s">
        <v>388</v>
      </c>
      <c r="G236" s="285" t="s">
        <v>261</v>
      </c>
      <c r="H236" s="286">
        <v>16</v>
      </c>
      <c r="I236" s="287"/>
      <c r="J236" s="288">
        <f>ROUND(I236*H236,2)</f>
        <v>0</v>
      </c>
      <c r="K236" s="289"/>
      <c r="L236" s="290"/>
      <c r="M236" s="291" t="s">
        <v>1</v>
      </c>
      <c r="N236" s="292" t="s">
        <v>42</v>
      </c>
      <c r="O236" s="91"/>
      <c r="P236" s="255">
        <f>O236*H236</f>
        <v>0</v>
      </c>
      <c r="Q236" s="255">
        <v>0.00014999999999999999</v>
      </c>
      <c r="R236" s="255">
        <f>Q236*H236</f>
        <v>0.0023999999999999998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332</v>
      </c>
      <c r="AT236" s="257" t="s">
        <v>219</v>
      </c>
      <c r="AU236" s="257" t="s">
        <v>91</v>
      </c>
      <c r="AY236" s="17" t="s">
        <v>166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125</v>
      </c>
      <c r="BM236" s="257" t="s">
        <v>389</v>
      </c>
    </row>
    <row r="237" s="13" customFormat="1">
      <c r="A237" s="13"/>
      <c r="B237" s="259"/>
      <c r="C237" s="260"/>
      <c r="D237" s="261" t="s">
        <v>175</v>
      </c>
      <c r="E237" s="262" t="s">
        <v>1</v>
      </c>
      <c r="F237" s="263" t="s">
        <v>124</v>
      </c>
      <c r="G237" s="260"/>
      <c r="H237" s="264">
        <v>16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175</v>
      </c>
      <c r="AU237" s="270" t="s">
        <v>91</v>
      </c>
      <c r="AV237" s="13" t="s">
        <v>91</v>
      </c>
      <c r="AW237" s="13" t="s">
        <v>32</v>
      </c>
      <c r="AX237" s="13" t="s">
        <v>84</v>
      </c>
      <c r="AY237" s="270" t="s">
        <v>166</v>
      </c>
    </row>
    <row r="238" s="2" customFormat="1" ht="21.75" customHeight="1">
      <c r="A238" s="38"/>
      <c r="B238" s="39"/>
      <c r="C238" s="245" t="s">
        <v>390</v>
      </c>
      <c r="D238" s="245" t="s">
        <v>169</v>
      </c>
      <c r="E238" s="246" t="s">
        <v>391</v>
      </c>
      <c r="F238" s="247" t="s">
        <v>392</v>
      </c>
      <c r="G238" s="248" t="s">
        <v>261</v>
      </c>
      <c r="H238" s="249">
        <v>41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0.024</v>
      </c>
      <c r="T238" s="256">
        <f>S238*H238</f>
        <v>0.98399999999999999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125</v>
      </c>
      <c r="AT238" s="257" t="s">
        <v>169</v>
      </c>
      <c r="AU238" s="257" t="s">
        <v>91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125</v>
      </c>
      <c r="BM238" s="257" t="s">
        <v>393</v>
      </c>
    </row>
    <row r="239" s="13" customFormat="1">
      <c r="A239" s="13"/>
      <c r="B239" s="259"/>
      <c r="C239" s="260"/>
      <c r="D239" s="261" t="s">
        <v>175</v>
      </c>
      <c r="E239" s="262" t="s">
        <v>1</v>
      </c>
      <c r="F239" s="263" t="s">
        <v>293</v>
      </c>
      <c r="G239" s="260"/>
      <c r="H239" s="264">
        <v>41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175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166</v>
      </c>
    </row>
    <row r="240" s="2" customFormat="1" ht="21.75" customHeight="1">
      <c r="A240" s="38"/>
      <c r="B240" s="39"/>
      <c r="C240" s="245" t="s">
        <v>394</v>
      </c>
      <c r="D240" s="245" t="s">
        <v>169</v>
      </c>
      <c r="E240" s="246" t="s">
        <v>395</v>
      </c>
      <c r="F240" s="247" t="s">
        <v>396</v>
      </c>
      <c r="G240" s="248" t="s">
        <v>180</v>
      </c>
      <c r="H240" s="249">
        <v>0.29599999999999999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125</v>
      </c>
      <c r="AT240" s="257" t="s">
        <v>169</v>
      </c>
      <c r="AU240" s="257" t="s">
        <v>91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125</v>
      </c>
      <c r="BM240" s="257" t="s">
        <v>397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398</v>
      </c>
      <c r="F241" s="243" t="s">
        <v>399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SUM(P242:P258)</f>
        <v>0</v>
      </c>
      <c r="Q241" s="237"/>
      <c r="R241" s="238">
        <f>SUM(R242:R258)</f>
        <v>1.1100908799999998</v>
      </c>
      <c r="S241" s="237"/>
      <c r="T241" s="239">
        <f>SUM(T242:T258)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166</v>
      </c>
      <c r="BK241" s="242">
        <f>SUM(BK242:BK258)</f>
        <v>0</v>
      </c>
    </row>
    <row r="242" s="2" customFormat="1" ht="21.75" customHeight="1">
      <c r="A242" s="38"/>
      <c r="B242" s="39"/>
      <c r="C242" s="245" t="s">
        <v>400</v>
      </c>
      <c r="D242" s="245" t="s">
        <v>169</v>
      </c>
      <c r="E242" s="246" t="s">
        <v>401</v>
      </c>
      <c r="F242" s="247" t="s">
        <v>402</v>
      </c>
      <c r="G242" s="248" t="s">
        <v>186</v>
      </c>
      <c r="H242" s="249">
        <v>51.200000000000003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0.00012999999999999999</v>
      </c>
      <c r="R242" s="255">
        <f>Q242*H242</f>
        <v>0.0066559999999999996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125</v>
      </c>
      <c r="AT242" s="257" t="s">
        <v>169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125</v>
      </c>
      <c r="BM242" s="257" t="s">
        <v>403</v>
      </c>
    </row>
    <row r="243" s="13" customFormat="1">
      <c r="A243" s="13"/>
      <c r="B243" s="259"/>
      <c r="C243" s="260"/>
      <c r="D243" s="261" t="s">
        <v>175</v>
      </c>
      <c r="E243" s="262" t="s">
        <v>126</v>
      </c>
      <c r="F243" s="263" t="s">
        <v>404</v>
      </c>
      <c r="G243" s="260"/>
      <c r="H243" s="264">
        <v>51.200000000000003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32</v>
      </c>
      <c r="AX243" s="13" t="s">
        <v>84</v>
      </c>
      <c r="AY243" s="270" t="s">
        <v>166</v>
      </c>
    </row>
    <row r="244" s="2" customFormat="1" ht="21.75" customHeight="1">
      <c r="A244" s="38"/>
      <c r="B244" s="39"/>
      <c r="C244" s="245" t="s">
        <v>405</v>
      </c>
      <c r="D244" s="245" t="s">
        <v>169</v>
      </c>
      <c r="E244" s="246" t="s">
        <v>406</v>
      </c>
      <c r="F244" s="247" t="s">
        <v>407</v>
      </c>
      <c r="G244" s="248" t="s">
        <v>186</v>
      </c>
      <c r="H244" s="249">
        <v>51.200000000000003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0.00012</v>
      </c>
      <c r="R244" s="255">
        <f>Q244*H244</f>
        <v>0.0061440000000000002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125</v>
      </c>
      <c r="AT244" s="257" t="s">
        <v>169</v>
      </c>
      <c r="AU244" s="257" t="s">
        <v>91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125</v>
      </c>
      <c r="BM244" s="257" t="s">
        <v>408</v>
      </c>
    </row>
    <row r="245" s="13" customFormat="1">
      <c r="A245" s="13"/>
      <c r="B245" s="259"/>
      <c r="C245" s="260"/>
      <c r="D245" s="261" t="s">
        <v>175</v>
      </c>
      <c r="E245" s="262" t="s">
        <v>1</v>
      </c>
      <c r="F245" s="263" t="s">
        <v>126</v>
      </c>
      <c r="G245" s="260"/>
      <c r="H245" s="264">
        <v>51.200000000000003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175</v>
      </c>
      <c r="AU245" s="270" t="s">
        <v>91</v>
      </c>
      <c r="AV245" s="13" t="s">
        <v>91</v>
      </c>
      <c r="AW245" s="13" t="s">
        <v>32</v>
      </c>
      <c r="AX245" s="13" t="s">
        <v>84</v>
      </c>
      <c r="AY245" s="270" t="s">
        <v>166</v>
      </c>
    </row>
    <row r="246" s="2" customFormat="1" ht="16.5" customHeight="1">
      <c r="A246" s="38"/>
      <c r="B246" s="39"/>
      <c r="C246" s="245" t="s">
        <v>409</v>
      </c>
      <c r="D246" s="245" t="s">
        <v>169</v>
      </c>
      <c r="E246" s="246" t="s">
        <v>410</v>
      </c>
      <c r="F246" s="247" t="s">
        <v>411</v>
      </c>
      <c r="G246" s="248" t="s">
        <v>186</v>
      </c>
      <c r="H246" s="249">
        <v>23.039999999999999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6.9999999999999994E-05</v>
      </c>
      <c r="R246" s="255">
        <f>Q246*H246</f>
        <v>0.0016127999999999997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125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125</v>
      </c>
      <c r="BM246" s="257" t="s">
        <v>412</v>
      </c>
    </row>
    <row r="247" s="13" customFormat="1">
      <c r="A247" s="13"/>
      <c r="B247" s="259"/>
      <c r="C247" s="260"/>
      <c r="D247" s="261" t="s">
        <v>175</v>
      </c>
      <c r="E247" s="262" t="s">
        <v>128</v>
      </c>
      <c r="F247" s="263" t="s">
        <v>413</v>
      </c>
      <c r="G247" s="260"/>
      <c r="H247" s="264">
        <v>23.039999999999999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2" customFormat="1" ht="21.75" customHeight="1">
      <c r="A248" s="38"/>
      <c r="B248" s="39"/>
      <c r="C248" s="245" t="s">
        <v>414</v>
      </c>
      <c r="D248" s="245" t="s">
        <v>169</v>
      </c>
      <c r="E248" s="246" t="s">
        <v>415</v>
      </c>
      <c r="F248" s="247" t="s">
        <v>416</v>
      </c>
      <c r="G248" s="248" t="s">
        <v>186</v>
      </c>
      <c r="H248" s="249">
        <v>23.039999999999999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0.00017000000000000001</v>
      </c>
      <c r="R248" s="255">
        <f>Q248*H248</f>
        <v>0.0039167999999999998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125</v>
      </c>
      <c r="AT248" s="257" t="s">
        <v>169</v>
      </c>
      <c r="AU248" s="257" t="s">
        <v>91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125</v>
      </c>
      <c r="BM248" s="257" t="s">
        <v>417</v>
      </c>
    </row>
    <row r="249" s="13" customFormat="1">
      <c r="A249" s="13"/>
      <c r="B249" s="259"/>
      <c r="C249" s="260"/>
      <c r="D249" s="261" t="s">
        <v>175</v>
      </c>
      <c r="E249" s="262" t="s">
        <v>1</v>
      </c>
      <c r="F249" s="263" t="s">
        <v>128</v>
      </c>
      <c r="G249" s="260"/>
      <c r="H249" s="264">
        <v>23.039999999999999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175</v>
      </c>
      <c r="AU249" s="270" t="s">
        <v>91</v>
      </c>
      <c r="AV249" s="13" t="s">
        <v>91</v>
      </c>
      <c r="AW249" s="13" t="s">
        <v>32</v>
      </c>
      <c r="AX249" s="13" t="s">
        <v>76</v>
      </c>
      <c r="AY249" s="270" t="s">
        <v>166</v>
      </c>
    </row>
    <row r="250" s="14" customFormat="1">
      <c r="A250" s="14"/>
      <c r="B250" s="271"/>
      <c r="C250" s="272"/>
      <c r="D250" s="261" t="s">
        <v>175</v>
      </c>
      <c r="E250" s="273" t="s">
        <v>131</v>
      </c>
      <c r="F250" s="274" t="s">
        <v>183</v>
      </c>
      <c r="G250" s="272"/>
      <c r="H250" s="275">
        <v>23.039999999999999</v>
      </c>
      <c r="I250" s="276"/>
      <c r="J250" s="272"/>
      <c r="K250" s="272"/>
      <c r="L250" s="277"/>
      <c r="M250" s="278"/>
      <c r="N250" s="279"/>
      <c r="O250" s="279"/>
      <c r="P250" s="279"/>
      <c r="Q250" s="279"/>
      <c r="R250" s="279"/>
      <c r="S250" s="279"/>
      <c r="T250" s="28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1" t="s">
        <v>175</v>
      </c>
      <c r="AU250" s="281" t="s">
        <v>91</v>
      </c>
      <c r="AV250" s="14" t="s">
        <v>173</v>
      </c>
      <c r="AW250" s="14" t="s">
        <v>32</v>
      </c>
      <c r="AX250" s="14" t="s">
        <v>84</v>
      </c>
      <c r="AY250" s="281" t="s">
        <v>166</v>
      </c>
    </row>
    <row r="251" s="2" customFormat="1" ht="21.75" customHeight="1">
      <c r="A251" s="38"/>
      <c r="B251" s="39"/>
      <c r="C251" s="245" t="s">
        <v>418</v>
      </c>
      <c r="D251" s="245" t="s">
        <v>169</v>
      </c>
      <c r="E251" s="246" t="s">
        <v>419</v>
      </c>
      <c r="F251" s="247" t="s">
        <v>420</v>
      </c>
      <c r="G251" s="248" t="s">
        <v>186</v>
      </c>
      <c r="H251" s="249">
        <v>23.039999999999999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0.0027648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125</v>
      </c>
      <c r="AT251" s="257" t="s">
        <v>169</v>
      </c>
      <c r="AU251" s="257" t="s">
        <v>91</v>
      </c>
      <c r="AY251" s="17" t="s">
        <v>166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125</v>
      </c>
      <c r="BM251" s="257" t="s">
        <v>421</v>
      </c>
    </row>
    <row r="252" s="13" customFormat="1">
      <c r="A252" s="13"/>
      <c r="B252" s="259"/>
      <c r="C252" s="260"/>
      <c r="D252" s="261" t="s">
        <v>175</v>
      </c>
      <c r="E252" s="262" t="s">
        <v>1</v>
      </c>
      <c r="F252" s="263" t="s">
        <v>131</v>
      </c>
      <c r="G252" s="260"/>
      <c r="H252" s="264">
        <v>23.039999999999999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175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166</v>
      </c>
    </row>
    <row r="253" s="2" customFormat="1" ht="16.5" customHeight="1">
      <c r="A253" s="38"/>
      <c r="B253" s="39"/>
      <c r="C253" s="245" t="s">
        <v>422</v>
      </c>
      <c r="D253" s="245" t="s">
        <v>169</v>
      </c>
      <c r="E253" s="246" t="s">
        <v>423</v>
      </c>
      <c r="F253" s="247" t="s">
        <v>424</v>
      </c>
      <c r="G253" s="248" t="s">
        <v>186</v>
      </c>
      <c r="H253" s="249">
        <v>371.92500000000001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</v>
      </c>
      <c r="R253" s="255">
        <f>Q253*H253</f>
        <v>0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125</v>
      </c>
      <c r="AT253" s="257" t="s">
        <v>169</v>
      </c>
      <c r="AU253" s="257" t="s">
        <v>91</v>
      </c>
      <c r="AY253" s="17" t="s">
        <v>166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125</v>
      </c>
      <c r="BM253" s="257" t="s">
        <v>425</v>
      </c>
    </row>
    <row r="254" s="13" customFormat="1">
      <c r="A254" s="13"/>
      <c r="B254" s="259"/>
      <c r="C254" s="260"/>
      <c r="D254" s="261" t="s">
        <v>175</v>
      </c>
      <c r="E254" s="262" t="s">
        <v>1</v>
      </c>
      <c r="F254" s="263" t="s">
        <v>115</v>
      </c>
      <c r="G254" s="260"/>
      <c r="H254" s="264">
        <v>371.92500000000001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175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166</v>
      </c>
    </row>
    <row r="255" s="2" customFormat="1" ht="16.5" customHeight="1">
      <c r="A255" s="38"/>
      <c r="B255" s="39"/>
      <c r="C255" s="245" t="s">
        <v>426</v>
      </c>
      <c r="D255" s="245" t="s">
        <v>169</v>
      </c>
      <c r="E255" s="246" t="s">
        <v>427</v>
      </c>
      <c r="F255" s="247" t="s">
        <v>428</v>
      </c>
      <c r="G255" s="248" t="s">
        <v>186</v>
      </c>
      <c r="H255" s="249">
        <v>111.578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0.00016000000000000001</v>
      </c>
      <c r="R255" s="255">
        <f>Q255*H255</f>
        <v>0.01785248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125</v>
      </c>
      <c r="AT255" s="257" t="s">
        <v>169</v>
      </c>
      <c r="AU255" s="257" t="s">
        <v>91</v>
      </c>
      <c r="AY255" s="17" t="s">
        <v>166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125</v>
      </c>
      <c r="BM255" s="257" t="s">
        <v>429</v>
      </c>
    </row>
    <row r="256" s="13" customFormat="1">
      <c r="A256" s="13"/>
      <c r="B256" s="259"/>
      <c r="C256" s="260"/>
      <c r="D256" s="261" t="s">
        <v>175</v>
      </c>
      <c r="E256" s="262" t="s">
        <v>1</v>
      </c>
      <c r="F256" s="263" t="s">
        <v>430</v>
      </c>
      <c r="G256" s="260"/>
      <c r="H256" s="264">
        <v>111.578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175</v>
      </c>
      <c r="AU256" s="270" t="s">
        <v>91</v>
      </c>
      <c r="AV256" s="13" t="s">
        <v>91</v>
      </c>
      <c r="AW256" s="13" t="s">
        <v>32</v>
      </c>
      <c r="AX256" s="13" t="s">
        <v>84</v>
      </c>
      <c r="AY256" s="270" t="s">
        <v>166</v>
      </c>
    </row>
    <row r="257" s="2" customFormat="1" ht="21.75" customHeight="1">
      <c r="A257" s="38"/>
      <c r="B257" s="39"/>
      <c r="C257" s="245" t="s">
        <v>431</v>
      </c>
      <c r="D257" s="245" t="s">
        <v>169</v>
      </c>
      <c r="E257" s="246" t="s">
        <v>432</v>
      </c>
      <c r="F257" s="247" t="s">
        <v>433</v>
      </c>
      <c r="G257" s="248" t="s">
        <v>186</v>
      </c>
      <c r="H257" s="249">
        <v>223.155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42</v>
      </c>
      <c r="O257" s="91"/>
      <c r="P257" s="255">
        <f>O257*H257</f>
        <v>0</v>
      </c>
      <c r="Q257" s="255">
        <v>0.0047999999999999996</v>
      </c>
      <c r="R257" s="255">
        <f>Q257*H257</f>
        <v>1.0711439999999999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125</v>
      </c>
      <c r="AT257" s="257" t="s">
        <v>169</v>
      </c>
      <c r="AU257" s="257" t="s">
        <v>91</v>
      </c>
      <c r="AY257" s="17" t="s">
        <v>166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125</v>
      </c>
      <c r="BM257" s="257" t="s">
        <v>434</v>
      </c>
    </row>
    <row r="258" s="13" customFormat="1">
      <c r="A258" s="13"/>
      <c r="B258" s="259"/>
      <c r="C258" s="260"/>
      <c r="D258" s="261" t="s">
        <v>175</v>
      </c>
      <c r="E258" s="262" t="s">
        <v>1</v>
      </c>
      <c r="F258" s="263" t="s">
        <v>435</v>
      </c>
      <c r="G258" s="260"/>
      <c r="H258" s="264">
        <v>223.155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175</v>
      </c>
      <c r="AU258" s="270" t="s">
        <v>91</v>
      </c>
      <c r="AV258" s="13" t="s">
        <v>91</v>
      </c>
      <c r="AW258" s="13" t="s">
        <v>32</v>
      </c>
      <c r="AX258" s="13" t="s">
        <v>84</v>
      </c>
      <c r="AY258" s="270" t="s">
        <v>166</v>
      </c>
    </row>
    <row r="259" s="12" customFormat="1" ht="22.8" customHeight="1">
      <c r="A259" s="12"/>
      <c r="B259" s="229"/>
      <c r="C259" s="230"/>
      <c r="D259" s="231" t="s">
        <v>75</v>
      </c>
      <c r="E259" s="243" t="s">
        <v>436</v>
      </c>
      <c r="F259" s="243" t="s">
        <v>437</v>
      </c>
      <c r="G259" s="230"/>
      <c r="H259" s="230"/>
      <c r="I259" s="233"/>
      <c r="J259" s="244">
        <f>BK259</f>
        <v>0</v>
      </c>
      <c r="K259" s="230"/>
      <c r="L259" s="235"/>
      <c r="M259" s="236"/>
      <c r="N259" s="237"/>
      <c r="O259" s="237"/>
      <c r="P259" s="238">
        <f>SUM(P260:P269)</f>
        <v>0</v>
      </c>
      <c r="Q259" s="237"/>
      <c r="R259" s="238">
        <f>SUM(R260:R269)</f>
        <v>0.092183000000000001</v>
      </c>
      <c r="S259" s="237"/>
      <c r="T259" s="239">
        <f>SUM(T260:T269)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0" t="s">
        <v>91</v>
      </c>
      <c r="AT259" s="241" t="s">
        <v>75</v>
      </c>
      <c r="AU259" s="241" t="s">
        <v>84</v>
      </c>
      <c r="AY259" s="240" t="s">
        <v>166</v>
      </c>
      <c r="BK259" s="242">
        <f>SUM(BK260:BK269)</f>
        <v>0</v>
      </c>
    </row>
    <row r="260" s="2" customFormat="1" ht="21.75" customHeight="1">
      <c r="A260" s="38"/>
      <c r="B260" s="39"/>
      <c r="C260" s="245" t="s">
        <v>438</v>
      </c>
      <c r="D260" s="245" t="s">
        <v>169</v>
      </c>
      <c r="E260" s="246" t="s">
        <v>439</v>
      </c>
      <c r="F260" s="247" t="s">
        <v>440</v>
      </c>
      <c r="G260" s="248" t="s">
        <v>186</v>
      </c>
      <c r="H260" s="249">
        <v>51.200000000000003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</v>
      </c>
      <c r="R260" s="255">
        <f>Q260*H260</f>
        <v>0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125</v>
      </c>
      <c r="AT260" s="257" t="s">
        <v>169</v>
      </c>
      <c r="AU260" s="257" t="s">
        <v>91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125</v>
      </c>
      <c r="BM260" s="257" t="s">
        <v>441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404</v>
      </c>
      <c r="G261" s="260"/>
      <c r="H261" s="264">
        <v>51.200000000000003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166</v>
      </c>
    </row>
    <row r="262" s="2" customFormat="1" ht="16.5" customHeight="1">
      <c r="A262" s="38"/>
      <c r="B262" s="39"/>
      <c r="C262" s="282" t="s">
        <v>442</v>
      </c>
      <c r="D262" s="282" t="s">
        <v>219</v>
      </c>
      <c r="E262" s="283" t="s">
        <v>443</v>
      </c>
      <c r="F262" s="284" t="s">
        <v>444</v>
      </c>
      <c r="G262" s="285" t="s">
        <v>186</v>
      </c>
      <c r="H262" s="286">
        <v>53.759999999999998</v>
      </c>
      <c r="I262" s="287"/>
      <c r="J262" s="288">
        <f>ROUND(I262*H262,2)</f>
        <v>0</v>
      </c>
      <c r="K262" s="289"/>
      <c r="L262" s="290"/>
      <c r="M262" s="291" t="s">
        <v>1</v>
      </c>
      <c r="N262" s="292" t="s">
        <v>42</v>
      </c>
      <c r="O262" s="91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332</v>
      </c>
      <c r="AT262" s="257" t="s">
        <v>219</v>
      </c>
      <c r="AU262" s="257" t="s">
        <v>91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125</v>
      </c>
      <c r="BM262" s="257" t="s">
        <v>445</v>
      </c>
    </row>
    <row r="263" s="13" customFormat="1">
      <c r="A263" s="13"/>
      <c r="B263" s="259"/>
      <c r="C263" s="260"/>
      <c r="D263" s="261" t="s">
        <v>175</v>
      </c>
      <c r="E263" s="260"/>
      <c r="F263" s="263" t="s">
        <v>446</v>
      </c>
      <c r="G263" s="260"/>
      <c r="H263" s="264">
        <v>53.759999999999998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4</v>
      </c>
      <c r="AX263" s="13" t="s">
        <v>84</v>
      </c>
      <c r="AY263" s="270" t="s">
        <v>166</v>
      </c>
    </row>
    <row r="264" s="2" customFormat="1" ht="21.75" customHeight="1">
      <c r="A264" s="38"/>
      <c r="B264" s="39"/>
      <c r="C264" s="245" t="s">
        <v>447</v>
      </c>
      <c r="D264" s="245" t="s">
        <v>169</v>
      </c>
      <c r="E264" s="246" t="s">
        <v>448</v>
      </c>
      <c r="F264" s="247" t="s">
        <v>449</v>
      </c>
      <c r="G264" s="248" t="s">
        <v>186</v>
      </c>
      <c r="H264" s="249">
        <v>658.45000000000005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0.00013999999999999999</v>
      </c>
      <c r="R264" s="255">
        <f>Q264*H264</f>
        <v>0.092183000000000001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125</v>
      </c>
      <c r="AT264" s="257" t="s">
        <v>169</v>
      </c>
      <c r="AU264" s="257" t="s">
        <v>91</v>
      </c>
      <c r="AY264" s="17" t="s">
        <v>166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125</v>
      </c>
      <c r="BM264" s="257" t="s">
        <v>450</v>
      </c>
    </row>
    <row r="265" s="13" customFormat="1">
      <c r="A265" s="13"/>
      <c r="B265" s="259"/>
      <c r="C265" s="260"/>
      <c r="D265" s="261" t="s">
        <v>175</v>
      </c>
      <c r="E265" s="262" t="s">
        <v>1</v>
      </c>
      <c r="F265" s="263" t="s">
        <v>212</v>
      </c>
      <c r="G265" s="260"/>
      <c r="H265" s="264">
        <v>139.53999999999999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175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166</v>
      </c>
    </row>
    <row r="266" s="13" customFormat="1">
      <c r="A266" s="13"/>
      <c r="B266" s="259"/>
      <c r="C266" s="260"/>
      <c r="D266" s="261" t="s">
        <v>175</v>
      </c>
      <c r="E266" s="262" t="s">
        <v>1</v>
      </c>
      <c r="F266" s="263" t="s">
        <v>235</v>
      </c>
      <c r="G266" s="260"/>
      <c r="H266" s="264">
        <v>101.18000000000001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175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166</v>
      </c>
    </row>
    <row r="267" s="13" customFormat="1">
      <c r="A267" s="13"/>
      <c r="B267" s="259"/>
      <c r="C267" s="260"/>
      <c r="D267" s="261" t="s">
        <v>175</v>
      </c>
      <c r="E267" s="262" t="s">
        <v>1</v>
      </c>
      <c r="F267" s="263" t="s">
        <v>108</v>
      </c>
      <c r="G267" s="260"/>
      <c r="H267" s="264">
        <v>405.48000000000002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166</v>
      </c>
    </row>
    <row r="268" s="13" customFormat="1">
      <c r="A268" s="13"/>
      <c r="B268" s="259"/>
      <c r="C268" s="260"/>
      <c r="D268" s="261" t="s">
        <v>175</v>
      </c>
      <c r="E268" s="262" t="s">
        <v>1</v>
      </c>
      <c r="F268" s="263" t="s">
        <v>103</v>
      </c>
      <c r="G268" s="260"/>
      <c r="H268" s="264">
        <v>12.25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175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166</v>
      </c>
    </row>
    <row r="269" s="14" customFormat="1">
      <c r="A269" s="14"/>
      <c r="B269" s="271"/>
      <c r="C269" s="272"/>
      <c r="D269" s="261" t="s">
        <v>175</v>
      </c>
      <c r="E269" s="273" t="s">
        <v>1</v>
      </c>
      <c r="F269" s="274" t="s">
        <v>183</v>
      </c>
      <c r="G269" s="272"/>
      <c r="H269" s="275">
        <v>658.45000000000005</v>
      </c>
      <c r="I269" s="276"/>
      <c r="J269" s="272"/>
      <c r="K269" s="272"/>
      <c r="L269" s="277"/>
      <c r="M269" s="278"/>
      <c r="N269" s="279"/>
      <c r="O269" s="279"/>
      <c r="P269" s="279"/>
      <c r="Q269" s="279"/>
      <c r="R269" s="279"/>
      <c r="S269" s="279"/>
      <c r="T269" s="28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1" t="s">
        <v>175</v>
      </c>
      <c r="AU269" s="281" t="s">
        <v>91</v>
      </c>
      <c r="AV269" s="14" t="s">
        <v>173</v>
      </c>
      <c r="AW269" s="14" t="s">
        <v>32</v>
      </c>
      <c r="AX269" s="14" t="s">
        <v>84</v>
      </c>
      <c r="AY269" s="281" t="s">
        <v>166</v>
      </c>
    </row>
    <row r="270" s="12" customFormat="1" ht="25.92" customHeight="1">
      <c r="A270" s="12"/>
      <c r="B270" s="229"/>
      <c r="C270" s="230"/>
      <c r="D270" s="231" t="s">
        <v>75</v>
      </c>
      <c r="E270" s="232" t="s">
        <v>451</v>
      </c>
      <c r="F270" s="232" t="s">
        <v>452</v>
      </c>
      <c r="G270" s="230"/>
      <c r="H270" s="230"/>
      <c r="I270" s="233"/>
      <c r="J270" s="234">
        <f>BK270</f>
        <v>0</v>
      </c>
      <c r="K270" s="230"/>
      <c r="L270" s="235"/>
      <c r="M270" s="236"/>
      <c r="N270" s="237"/>
      <c r="O270" s="237"/>
      <c r="P270" s="238">
        <f>P271</f>
        <v>0</v>
      </c>
      <c r="Q270" s="237"/>
      <c r="R270" s="238">
        <f>R271</f>
        <v>0</v>
      </c>
      <c r="S270" s="237"/>
      <c r="T270" s="239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40" t="s">
        <v>193</v>
      </c>
      <c r="AT270" s="241" t="s">
        <v>75</v>
      </c>
      <c r="AU270" s="241" t="s">
        <v>76</v>
      </c>
      <c r="AY270" s="240" t="s">
        <v>166</v>
      </c>
      <c r="BK270" s="242">
        <f>BK271</f>
        <v>0</v>
      </c>
    </row>
    <row r="271" s="12" customFormat="1" ht="22.8" customHeight="1">
      <c r="A271" s="12"/>
      <c r="B271" s="229"/>
      <c r="C271" s="230"/>
      <c r="D271" s="231" t="s">
        <v>75</v>
      </c>
      <c r="E271" s="243" t="s">
        <v>453</v>
      </c>
      <c r="F271" s="243" t="s">
        <v>454</v>
      </c>
      <c r="G271" s="230"/>
      <c r="H271" s="230"/>
      <c r="I271" s="233"/>
      <c r="J271" s="244">
        <f>BK271</f>
        <v>0</v>
      </c>
      <c r="K271" s="230"/>
      <c r="L271" s="235"/>
      <c r="M271" s="236"/>
      <c r="N271" s="237"/>
      <c r="O271" s="237"/>
      <c r="P271" s="238">
        <f>P272</f>
        <v>0</v>
      </c>
      <c r="Q271" s="237"/>
      <c r="R271" s="238">
        <f>R272</f>
        <v>0</v>
      </c>
      <c r="S271" s="237"/>
      <c r="T271" s="23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0" t="s">
        <v>193</v>
      </c>
      <c r="AT271" s="241" t="s">
        <v>75</v>
      </c>
      <c r="AU271" s="241" t="s">
        <v>84</v>
      </c>
      <c r="AY271" s="240" t="s">
        <v>166</v>
      </c>
      <c r="BK271" s="242">
        <f>BK272</f>
        <v>0</v>
      </c>
    </row>
    <row r="272" s="2" customFormat="1" ht="33" customHeight="1">
      <c r="A272" s="38"/>
      <c r="B272" s="39"/>
      <c r="C272" s="245" t="s">
        <v>455</v>
      </c>
      <c r="D272" s="245" t="s">
        <v>169</v>
      </c>
      <c r="E272" s="246" t="s">
        <v>456</v>
      </c>
      <c r="F272" s="247" t="s">
        <v>457</v>
      </c>
      <c r="G272" s="248" t="s">
        <v>458</v>
      </c>
      <c r="H272" s="249">
        <v>1</v>
      </c>
      <c r="I272" s="250"/>
      <c r="J272" s="251">
        <f>ROUND(I272*H272,2)</f>
        <v>0</v>
      </c>
      <c r="K272" s="252"/>
      <c r="L272" s="44"/>
      <c r="M272" s="293" t="s">
        <v>1</v>
      </c>
      <c r="N272" s="294" t="s">
        <v>42</v>
      </c>
      <c r="O272" s="295"/>
      <c r="P272" s="296">
        <f>O272*H272</f>
        <v>0</v>
      </c>
      <c r="Q272" s="296">
        <v>0</v>
      </c>
      <c r="R272" s="296">
        <f>Q272*H272</f>
        <v>0</v>
      </c>
      <c r="S272" s="296">
        <v>0</v>
      </c>
      <c r="T272" s="29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459</v>
      </c>
      <c r="AT272" s="257" t="s">
        <v>169</v>
      </c>
      <c r="AU272" s="257" t="s">
        <v>91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459</v>
      </c>
      <c r="BM272" s="257" t="s">
        <v>460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193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vyyRAsEFjUJoCG8dPf+YgZdrjCHisMJQX3sBEvENdmJ8mToqKoEYyNe1N3JXme4wRpL1zOEf5pEleGPROipK2w==" hashValue="dUQnsp1jyVmC+TpEjqXq1KI8f/Z61hUI9v92Z5iyYHmh6EPrT1n5/AykbMmP25xLL02dTqyaCLqn1aop5o+YXg==" algorithmName="SHA-512" password="CC35"/>
  <autoFilter ref="C128:K27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461</v>
      </c>
      <c r="BA2" s="147" t="s">
        <v>461</v>
      </c>
      <c r="BB2" s="147" t="s">
        <v>1</v>
      </c>
      <c r="BC2" s="147" t="s">
        <v>462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463</v>
      </c>
      <c r="BA3" s="147" t="s">
        <v>463</v>
      </c>
      <c r="BB3" s="147" t="s">
        <v>1</v>
      </c>
      <c r="BC3" s="147" t="s">
        <v>464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465</v>
      </c>
      <c r="BA4" s="147" t="s">
        <v>465</v>
      </c>
      <c r="BB4" s="147" t="s">
        <v>1</v>
      </c>
      <c r="BC4" s="147" t="s">
        <v>466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467</v>
      </c>
      <c r="BA5" s="147" t="s">
        <v>467</v>
      </c>
      <c r="BB5" s="147" t="s">
        <v>1</v>
      </c>
      <c r="BC5" s="147" t="s">
        <v>468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469</v>
      </c>
      <c r="BA6" s="147" t="s">
        <v>469</v>
      </c>
      <c r="BB6" s="147" t="s">
        <v>1</v>
      </c>
      <c r="BC6" s="147" t="s">
        <v>464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B</v>
      </c>
      <c r="F7" s="153"/>
      <c r="G7" s="153"/>
      <c r="H7" s="153"/>
      <c r="I7" s="146"/>
      <c r="L7" s="20"/>
      <c r="AZ7" s="147" t="s">
        <v>470</v>
      </c>
      <c r="BA7" s="147" t="s">
        <v>470</v>
      </c>
      <c r="BB7" s="147" t="s">
        <v>1</v>
      </c>
      <c r="BC7" s="147" t="s">
        <v>471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472</v>
      </c>
      <c r="BA8" s="147" t="s">
        <v>472</v>
      </c>
      <c r="BB8" s="147" t="s">
        <v>1</v>
      </c>
      <c r="BC8" s="147" t="s">
        <v>218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473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474</v>
      </c>
      <c r="BA9" s="147" t="s">
        <v>474</v>
      </c>
      <c r="BB9" s="147" t="s">
        <v>1</v>
      </c>
      <c r="BC9" s="147" t="s">
        <v>76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475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476</v>
      </c>
      <c r="BA10" s="147" t="s">
        <v>476</v>
      </c>
      <c r="BB10" s="147" t="s">
        <v>1</v>
      </c>
      <c r="BC10" s="147" t="s">
        <v>477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478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479</v>
      </c>
      <c r="BA11" s="147" t="s">
        <v>480</v>
      </c>
      <c r="BB11" s="147" t="s">
        <v>1</v>
      </c>
      <c r="BC11" s="147" t="s">
        <v>481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100</v>
      </c>
      <c r="BA12" s="147" t="s">
        <v>100</v>
      </c>
      <c r="BB12" s="147" t="s">
        <v>1</v>
      </c>
      <c r="BC12" s="147" t="s">
        <v>482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483</v>
      </c>
      <c r="BA13" s="147" t="s">
        <v>483</v>
      </c>
      <c r="BB13" s="147" t="s">
        <v>1</v>
      </c>
      <c r="BC13" s="147" t="s">
        <v>484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7. 4. 2021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485</v>
      </c>
      <c r="BA14" s="147" t="s">
        <v>485</v>
      </c>
      <c r="BB14" s="147" t="s">
        <v>1</v>
      </c>
      <c r="BC14" s="147" t="s">
        <v>213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486</v>
      </c>
      <c r="BA15" s="147" t="s">
        <v>487</v>
      </c>
      <c r="BB15" s="147" t="s">
        <v>1</v>
      </c>
      <c r="BC15" s="147" t="s">
        <v>488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489</v>
      </c>
      <c r="BA16" s="147" t="s">
        <v>490</v>
      </c>
      <c r="BB16" s="147" t="s">
        <v>1</v>
      </c>
      <c r="BC16" s="147" t="s">
        <v>7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491</v>
      </c>
      <c r="BA17" s="147" t="s">
        <v>492</v>
      </c>
      <c r="BB17" s="147" t="s">
        <v>1</v>
      </c>
      <c r="BC17" s="147" t="s">
        <v>493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494</v>
      </c>
      <c r="BA18" s="147" t="s">
        <v>494</v>
      </c>
      <c r="BB18" s="147" t="s">
        <v>1</v>
      </c>
      <c r="BC18" s="147" t="s">
        <v>173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495</v>
      </c>
      <c r="BA19" s="147" t="s">
        <v>496</v>
      </c>
      <c r="BB19" s="147" t="s">
        <v>1</v>
      </c>
      <c r="BC19" s="147" t="s">
        <v>218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ROUND((SUM(BE136:BE321)),  2)</f>
        <v>0</v>
      </c>
      <c r="G35" s="38"/>
      <c r="H35" s="38"/>
      <c r="I35" s="172">
        <v>0.20999999999999999</v>
      </c>
      <c r="J35" s="171">
        <f>ROUND(((SUM(BE136:BE321))*I35),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ROUND((SUM(BF136:BF321)),  2)</f>
        <v>0</v>
      </c>
      <c r="G36" s="38"/>
      <c r="H36" s="38"/>
      <c r="I36" s="172">
        <v>0.14999999999999999</v>
      </c>
      <c r="J36" s="171">
        <f>ROUND(((SUM(BF136:BF321))*I36),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ROUND((SUM(BG136:BG321)),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ROUND((SUM(BH136:BH321)),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ROUND((SUM(BI136:BI321)),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B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473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475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č.p.205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7. 4. 2021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</v>
      </c>
      <c r="G93" s="40"/>
      <c r="H93" s="40"/>
      <c r="I93" s="157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497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498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146</v>
      </c>
      <c r="E108" s="212"/>
      <c r="F108" s="212"/>
      <c r="G108" s="212"/>
      <c r="H108" s="212"/>
      <c r="I108" s="213"/>
      <c r="J108" s="214">
        <f>J211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499</v>
      </c>
      <c r="E109" s="212"/>
      <c r="F109" s="212"/>
      <c r="G109" s="212"/>
      <c r="H109" s="212"/>
      <c r="I109" s="213"/>
      <c r="J109" s="214">
        <f>J226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500</v>
      </c>
      <c r="E110" s="212"/>
      <c r="F110" s="212"/>
      <c r="G110" s="212"/>
      <c r="H110" s="212"/>
      <c r="I110" s="213"/>
      <c r="J110" s="214">
        <f>J230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501</v>
      </c>
      <c r="E111" s="212"/>
      <c r="F111" s="212"/>
      <c r="G111" s="212"/>
      <c r="H111" s="212"/>
      <c r="I111" s="213"/>
      <c r="J111" s="214">
        <f>J249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502</v>
      </c>
      <c r="E112" s="212"/>
      <c r="F112" s="212"/>
      <c r="G112" s="212"/>
      <c r="H112" s="212"/>
      <c r="I112" s="213"/>
      <c r="J112" s="214">
        <f>J252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J257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148</v>
      </c>
      <c r="E114" s="212"/>
      <c r="F114" s="212"/>
      <c r="G114" s="212"/>
      <c r="H114" s="212"/>
      <c r="I114" s="213"/>
      <c r="J114" s="214">
        <f>J306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3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6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151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97" t="str">
        <f>E7</f>
        <v>Stavební úpravy BD Milín - Rekonstrukce chodeb a suterénu blok B</v>
      </c>
      <c r="F124" s="32"/>
      <c r="G124" s="32"/>
      <c r="H124" s="32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114</v>
      </c>
      <c r="D125" s="22"/>
      <c r="E125" s="22"/>
      <c r="F125" s="22"/>
      <c r="G125" s="22"/>
      <c r="H125" s="22"/>
      <c r="I125" s="146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97" t="s">
        <v>473</v>
      </c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475</v>
      </c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01 - č.p.205</v>
      </c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Milín</v>
      </c>
      <c r="G130" s="40"/>
      <c r="H130" s="40"/>
      <c r="I130" s="157" t="s">
        <v>22</v>
      </c>
      <c r="J130" s="79" t="str">
        <f>IF(J14="","",J14)</f>
        <v>7. 4. 2021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Obec Milín</v>
      </c>
      <c r="G132" s="40"/>
      <c r="H132" s="40"/>
      <c r="I132" s="157" t="s">
        <v>30</v>
      </c>
      <c r="J132" s="36" t="str">
        <f>E23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157" t="s">
        <v>33</v>
      </c>
      <c r="J133" s="36" t="str">
        <f>E26</f>
        <v>Ing. Jitka Dupalová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55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6"/>
      <c r="B135" s="217"/>
      <c r="C135" s="218" t="s">
        <v>152</v>
      </c>
      <c r="D135" s="219" t="s">
        <v>61</v>
      </c>
      <c r="E135" s="219" t="s">
        <v>57</v>
      </c>
      <c r="F135" s="219" t="s">
        <v>58</v>
      </c>
      <c r="G135" s="219" t="s">
        <v>153</v>
      </c>
      <c r="H135" s="219" t="s">
        <v>154</v>
      </c>
      <c r="I135" s="220" t="s">
        <v>155</v>
      </c>
      <c r="J135" s="221" t="s">
        <v>135</v>
      </c>
      <c r="K135" s="222" t="s">
        <v>156</v>
      </c>
      <c r="L135" s="223"/>
      <c r="M135" s="100" t="s">
        <v>1</v>
      </c>
      <c r="N135" s="101" t="s">
        <v>40</v>
      </c>
      <c r="O135" s="101" t="s">
        <v>157</v>
      </c>
      <c r="P135" s="101" t="s">
        <v>158</v>
      </c>
      <c r="Q135" s="101" t="s">
        <v>159</v>
      </c>
      <c r="R135" s="101" t="s">
        <v>160</v>
      </c>
      <c r="S135" s="101" t="s">
        <v>161</v>
      </c>
      <c r="T135" s="102" t="s">
        <v>162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</row>
    <row r="136" s="2" customFormat="1" ht="22.8" customHeight="1">
      <c r="A136" s="38"/>
      <c r="B136" s="39"/>
      <c r="C136" s="107" t="s">
        <v>163</v>
      </c>
      <c r="D136" s="40"/>
      <c r="E136" s="40"/>
      <c r="F136" s="40"/>
      <c r="G136" s="40"/>
      <c r="H136" s="40"/>
      <c r="I136" s="155"/>
      <c r="J136" s="224">
        <f>BK136</f>
        <v>0</v>
      </c>
      <c r="K136" s="40"/>
      <c r="L136" s="44"/>
      <c r="M136" s="103"/>
      <c r="N136" s="225"/>
      <c r="O136" s="104"/>
      <c r="P136" s="226">
        <f>P137+P195</f>
        <v>0</v>
      </c>
      <c r="Q136" s="104"/>
      <c r="R136" s="226">
        <f>R137+R195</f>
        <v>1.7206312799999999</v>
      </c>
      <c r="S136" s="104"/>
      <c r="T136" s="227">
        <f>T137+T195</f>
        <v>0.70689340000000001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137</v>
      </c>
      <c r="BK136" s="228">
        <f>BK137+BK195</f>
        <v>0</v>
      </c>
    </row>
    <row r="137" s="12" customFormat="1" ht="25.92" customHeight="1">
      <c r="A137" s="12"/>
      <c r="B137" s="229"/>
      <c r="C137" s="230"/>
      <c r="D137" s="231" t="s">
        <v>75</v>
      </c>
      <c r="E137" s="232" t="s">
        <v>164</v>
      </c>
      <c r="F137" s="232" t="s">
        <v>165</v>
      </c>
      <c r="G137" s="230"/>
      <c r="H137" s="230"/>
      <c r="I137" s="233"/>
      <c r="J137" s="234">
        <f>BK137</f>
        <v>0</v>
      </c>
      <c r="K137" s="230"/>
      <c r="L137" s="235"/>
      <c r="M137" s="236"/>
      <c r="N137" s="237"/>
      <c r="O137" s="237"/>
      <c r="P137" s="238">
        <f>P138+P143+P169+P187+P193</f>
        <v>0</v>
      </c>
      <c r="Q137" s="237"/>
      <c r="R137" s="238">
        <f>R138+R143+R169+R187+R193</f>
        <v>0.99085204999999987</v>
      </c>
      <c r="S137" s="237"/>
      <c r="T137" s="239">
        <f>T138+T143+T169+T187+T193</f>
        <v>0.4864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76</v>
      </c>
      <c r="AY137" s="240" t="s">
        <v>166</v>
      </c>
      <c r="BK137" s="242">
        <f>BK138+BK143+BK169+BK187+BK193</f>
        <v>0</v>
      </c>
    </row>
    <row r="138" s="12" customFormat="1" ht="22.8" customHeight="1">
      <c r="A138" s="12"/>
      <c r="B138" s="229"/>
      <c r="C138" s="230"/>
      <c r="D138" s="231" t="s">
        <v>75</v>
      </c>
      <c r="E138" s="243" t="s">
        <v>167</v>
      </c>
      <c r="F138" s="243" t="s">
        <v>168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SUM(P139:P142)</f>
        <v>0</v>
      </c>
      <c r="Q138" s="237"/>
      <c r="R138" s="238">
        <f>SUM(R139:R142)</f>
        <v>0.25625999999999999</v>
      </c>
      <c r="S138" s="237"/>
      <c r="T138" s="23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84</v>
      </c>
      <c r="AT138" s="241" t="s">
        <v>75</v>
      </c>
      <c r="AU138" s="241" t="s">
        <v>84</v>
      </c>
      <c r="AY138" s="240" t="s">
        <v>166</v>
      </c>
      <c r="BK138" s="242">
        <f>SUM(BK139:BK142)</f>
        <v>0</v>
      </c>
    </row>
    <row r="139" s="2" customFormat="1" ht="21.75" customHeight="1">
      <c r="A139" s="38"/>
      <c r="B139" s="39"/>
      <c r="C139" s="245" t="s">
        <v>84</v>
      </c>
      <c r="D139" s="245" t="s">
        <v>169</v>
      </c>
      <c r="E139" s="246" t="s">
        <v>503</v>
      </c>
      <c r="F139" s="247" t="s">
        <v>504</v>
      </c>
      <c r="G139" s="248" t="s">
        <v>186</v>
      </c>
      <c r="H139" s="249">
        <v>2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42</v>
      </c>
      <c r="O139" s="91"/>
      <c r="P139" s="255">
        <f>O139*H139</f>
        <v>0</v>
      </c>
      <c r="Q139" s="255">
        <v>0.12812999999999999</v>
      </c>
      <c r="R139" s="255">
        <f>Q139*H139</f>
        <v>0.25625999999999999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173</v>
      </c>
      <c r="AT139" s="257" t="s">
        <v>169</v>
      </c>
      <c r="AU139" s="257" t="s">
        <v>91</v>
      </c>
      <c r="AY139" s="17" t="s">
        <v>166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91</v>
      </c>
      <c r="BK139" s="258">
        <f>ROUND(I139*H139,2)</f>
        <v>0</v>
      </c>
      <c r="BL139" s="17" t="s">
        <v>173</v>
      </c>
      <c r="BM139" s="257" t="s">
        <v>505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3" customFormat="1">
      <c r="A141" s="13"/>
      <c r="B141" s="259"/>
      <c r="C141" s="260"/>
      <c r="D141" s="261" t="s">
        <v>175</v>
      </c>
      <c r="E141" s="262" t="s">
        <v>1</v>
      </c>
      <c r="F141" s="263" t="s">
        <v>507</v>
      </c>
      <c r="G141" s="260"/>
      <c r="H141" s="264">
        <v>1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175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166</v>
      </c>
    </row>
    <row r="142" s="14" customFormat="1">
      <c r="A142" s="14"/>
      <c r="B142" s="271"/>
      <c r="C142" s="272"/>
      <c r="D142" s="261" t="s">
        <v>175</v>
      </c>
      <c r="E142" s="273" t="s">
        <v>1</v>
      </c>
      <c r="F142" s="274" t="s">
        <v>183</v>
      </c>
      <c r="G142" s="272"/>
      <c r="H142" s="275">
        <v>2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175</v>
      </c>
      <c r="AU142" s="281" t="s">
        <v>91</v>
      </c>
      <c r="AV142" s="14" t="s">
        <v>173</v>
      </c>
      <c r="AW142" s="14" t="s">
        <v>32</v>
      </c>
      <c r="AX142" s="14" t="s">
        <v>84</v>
      </c>
      <c r="AY142" s="281" t="s">
        <v>166</v>
      </c>
    </row>
    <row r="143" s="12" customFormat="1" ht="22.8" customHeight="1">
      <c r="A143" s="12"/>
      <c r="B143" s="229"/>
      <c r="C143" s="230"/>
      <c r="D143" s="231" t="s">
        <v>75</v>
      </c>
      <c r="E143" s="243" t="s">
        <v>198</v>
      </c>
      <c r="F143" s="243" t="s">
        <v>203</v>
      </c>
      <c r="G143" s="230"/>
      <c r="H143" s="230"/>
      <c r="I143" s="233"/>
      <c r="J143" s="244">
        <f>BK143</f>
        <v>0</v>
      </c>
      <c r="K143" s="230"/>
      <c r="L143" s="235"/>
      <c r="M143" s="236"/>
      <c r="N143" s="237"/>
      <c r="O143" s="237"/>
      <c r="P143" s="238">
        <f>SUM(P144:P168)</f>
        <v>0</v>
      </c>
      <c r="Q143" s="237"/>
      <c r="R143" s="238">
        <f>SUM(R144:R168)</f>
        <v>0.68077659999999995</v>
      </c>
      <c r="S143" s="237"/>
      <c r="T143" s="239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0" t="s">
        <v>84</v>
      </c>
      <c r="AT143" s="241" t="s">
        <v>75</v>
      </c>
      <c r="AU143" s="241" t="s">
        <v>84</v>
      </c>
      <c r="AY143" s="240" t="s">
        <v>166</v>
      </c>
      <c r="BK143" s="242">
        <f>SUM(BK144:BK168)</f>
        <v>0</v>
      </c>
    </row>
    <row r="144" s="2" customFormat="1" ht="21.75" customHeight="1">
      <c r="A144" s="38"/>
      <c r="B144" s="39"/>
      <c r="C144" s="245" t="s">
        <v>91</v>
      </c>
      <c r="D144" s="245" t="s">
        <v>169</v>
      </c>
      <c r="E144" s="246" t="s">
        <v>508</v>
      </c>
      <c r="F144" s="247" t="s">
        <v>509</v>
      </c>
      <c r="G144" s="248" t="s">
        <v>186</v>
      </c>
      <c r="H144" s="249">
        <v>23.52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0.0030000000000000001</v>
      </c>
      <c r="R144" s="255">
        <f>Q144*H144</f>
        <v>0.070559999999999998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173</v>
      </c>
      <c r="AT144" s="257" t="s">
        <v>169</v>
      </c>
      <c r="AU144" s="257" t="s">
        <v>91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173</v>
      </c>
      <c r="BM144" s="257" t="s">
        <v>510</v>
      </c>
    </row>
    <row r="145" s="13" customFormat="1">
      <c r="A145" s="13"/>
      <c r="B145" s="259"/>
      <c r="C145" s="260"/>
      <c r="D145" s="261" t="s">
        <v>175</v>
      </c>
      <c r="E145" s="262" t="s">
        <v>461</v>
      </c>
      <c r="F145" s="263" t="s">
        <v>511</v>
      </c>
      <c r="G145" s="260"/>
      <c r="H145" s="264">
        <v>23.52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166</v>
      </c>
    </row>
    <row r="146" s="13" customFormat="1">
      <c r="A146" s="13"/>
      <c r="B146" s="259"/>
      <c r="C146" s="260"/>
      <c r="D146" s="261" t="s">
        <v>175</v>
      </c>
      <c r="E146" s="262" t="s">
        <v>1</v>
      </c>
      <c r="F146" s="263" t="s">
        <v>461</v>
      </c>
      <c r="G146" s="260"/>
      <c r="H146" s="264">
        <v>23.52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175</v>
      </c>
      <c r="AU146" s="270" t="s">
        <v>91</v>
      </c>
      <c r="AV146" s="13" t="s">
        <v>91</v>
      </c>
      <c r="AW146" s="13" t="s">
        <v>32</v>
      </c>
      <c r="AX146" s="13" t="s">
        <v>84</v>
      </c>
      <c r="AY146" s="270" t="s">
        <v>166</v>
      </c>
    </row>
    <row r="147" s="2" customFormat="1" ht="21.75" customHeight="1">
      <c r="A147" s="38"/>
      <c r="B147" s="39"/>
      <c r="C147" s="245" t="s">
        <v>167</v>
      </c>
      <c r="D147" s="245" t="s">
        <v>169</v>
      </c>
      <c r="E147" s="246" t="s">
        <v>209</v>
      </c>
      <c r="F147" s="247" t="s">
        <v>210</v>
      </c>
      <c r="G147" s="248" t="s">
        <v>186</v>
      </c>
      <c r="H147" s="249">
        <v>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0.0043800000000000002</v>
      </c>
      <c r="R147" s="255">
        <f>Q147*H147</f>
        <v>0.0087600000000000004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173</v>
      </c>
      <c r="AT147" s="257" t="s">
        <v>169</v>
      </c>
      <c r="AU147" s="257" t="s">
        <v>91</v>
      </c>
      <c r="AY147" s="17" t="s">
        <v>166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173</v>
      </c>
      <c r="BM147" s="257" t="s">
        <v>512</v>
      </c>
    </row>
    <row r="148" s="13" customFormat="1">
      <c r="A148" s="13"/>
      <c r="B148" s="259"/>
      <c r="C148" s="260"/>
      <c r="D148" s="261" t="s">
        <v>175</v>
      </c>
      <c r="E148" s="262" t="s">
        <v>1</v>
      </c>
      <c r="F148" s="263" t="s">
        <v>91</v>
      </c>
      <c r="G148" s="260"/>
      <c r="H148" s="264">
        <v>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175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166</v>
      </c>
    </row>
    <row r="149" s="2" customFormat="1" ht="21.75" customHeight="1">
      <c r="A149" s="38"/>
      <c r="B149" s="39"/>
      <c r="C149" s="245" t="s">
        <v>173</v>
      </c>
      <c r="D149" s="245" t="s">
        <v>169</v>
      </c>
      <c r="E149" s="246" t="s">
        <v>513</v>
      </c>
      <c r="F149" s="247" t="s">
        <v>514</v>
      </c>
      <c r="G149" s="248" t="s">
        <v>186</v>
      </c>
      <c r="H149" s="249">
        <v>85.594999999999999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0.0030000000000000001</v>
      </c>
      <c r="R149" s="255">
        <f>Q149*H149</f>
        <v>0.25678499999999999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173</v>
      </c>
      <c r="AT149" s="257" t="s">
        <v>169</v>
      </c>
      <c r="AU149" s="257" t="s">
        <v>91</v>
      </c>
      <c r="AY149" s="17" t="s">
        <v>166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173</v>
      </c>
      <c r="BM149" s="257" t="s">
        <v>515</v>
      </c>
    </row>
    <row r="150" s="13" customFormat="1">
      <c r="A150" s="13"/>
      <c r="B150" s="259"/>
      <c r="C150" s="260"/>
      <c r="D150" s="261" t="s">
        <v>175</v>
      </c>
      <c r="E150" s="262" t="s">
        <v>1</v>
      </c>
      <c r="F150" s="263" t="s">
        <v>516</v>
      </c>
      <c r="G150" s="260"/>
      <c r="H150" s="264">
        <v>85.594999999999999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175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166</v>
      </c>
    </row>
    <row r="151" s="2" customFormat="1" ht="21.75" customHeight="1">
      <c r="A151" s="38"/>
      <c r="B151" s="39"/>
      <c r="C151" s="245" t="s">
        <v>193</v>
      </c>
      <c r="D151" s="245" t="s">
        <v>169</v>
      </c>
      <c r="E151" s="246" t="s">
        <v>517</v>
      </c>
      <c r="F151" s="247" t="s">
        <v>518</v>
      </c>
      <c r="G151" s="248" t="s">
        <v>186</v>
      </c>
      <c r="H151" s="249">
        <v>2.5379999999999998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0.038199999999999998</v>
      </c>
      <c r="R151" s="255">
        <f>Q151*H151</f>
        <v>0.096951599999999985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173</v>
      </c>
      <c r="AT151" s="257" t="s">
        <v>169</v>
      </c>
      <c r="AU151" s="257" t="s">
        <v>91</v>
      </c>
      <c r="AY151" s="17" t="s">
        <v>166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173</v>
      </c>
      <c r="BM151" s="257" t="s">
        <v>519</v>
      </c>
    </row>
    <row r="152" s="13" customFormat="1">
      <c r="A152" s="13"/>
      <c r="B152" s="259"/>
      <c r="C152" s="260"/>
      <c r="D152" s="261" t="s">
        <v>175</v>
      </c>
      <c r="E152" s="262" t="s">
        <v>1</v>
      </c>
      <c r="F152" s="263" t="s">
        <v>520</v>
      </c>
      <c r="G152" s="260"/>
      <c r="H152" s="264">
        <v>2.5379999999999998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175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166</v>
      </c>
    </row>
    <row r="153" s="2" customFormat="1" ht="16.5" customHeight="1">
      <c r="A153" s="38"/>
      <c r="B153" s="39"/>
      <c r="C153" s="245" t="s">
        <v>198</v>
      </c>
      <c r="D153" s="245" t="s">
        <v>169</v>
      </c>
      <c r="E153" s="246" t="s">
        <v>521</v>
      </c>
      <c r="F153" s="247" t="s">
        <v>522</v>
      </c>
      <c r="G153" s="248" t="s">
        <v>186</v>
      </c>
      <c r="H153" s="249">
        <v>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0.0051999999999999998</v>
      </c>
      <c r="R153" s="255">
        <f>Q153*H153</f>
        <v>0.0104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173</v>
      </c>
      <c r="AT153" s="257" t="s">
        <v>169</v>
      </c>
      <c r="AU153" s="257" t="s">
        <v>91</v>
      </c>
      <c r="AY153" s="17" t="s">
        <v>166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173</v>
      </c>
      <c r="BM153" s="257" t="s">
        <v>523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524</v>
      </c>
      <c r="G154" s="260"/>
      <c r="H154" s="264">
        <v>100.925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525</v>
      </c>
      <c r="G155" s="260"/>
      <c r="H155" s="264">
        <v>4.54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526</v>
      </c>
      <c r="G156" s="260"/>
      <c r="H156" s="264">
        <v>-1.2150000000000001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527</v>
      </c>
      <c r="G157" s="260"/>
      <c r="H157" s="264">
        <v>-3.4750000000000001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528</v>
      </c>
      <c r="G158" s="260"/>
      <c r="H158" s="264">
        <v>-54.299999999999997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469</v>
      </c>
      <c r="F159" s="274" t="s">
        <v>183</v>
      </c>
      <c r="G159" s="272"/>
      <c r="H159" s="275">
        <v>46.475000000000001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463</v>
      </c>
      <c r="F160" s="263" t="s">
        <v>469</v>
      </c>
      <c r="G160" s="260"/>
      <c r="H160" s="264">
        <v>46.475000000000001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529</v>
      </c>
      <c r="F162" s="247" t="s">
        <v>530</v>
      </c>
      <c r="G162" s="248" t="s">
        <v>186</v>
      </c>
      <c r="H162" s="249">
        <v>29.585000000000001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531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470</v>
      </c>
      <c r="G163" s="260"/>
      <c r="H163" s="264">
        <v>29.585000000000001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208</v>
      </c>
      <c r="D164" s="245" t="s">
        <v>169</v>
      </c>
      <c r="E164" s="246" t="s">
        <v>532</v>
      </c>
      <c r="F164" s="247" t="s">
        <v>533</v>
      </c>
      <c r="G164" s="248" t="s">
        <v>186</v>
      </c>
      <c r="H164" s="249">
        <v>9.5999999999999996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534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535</v>
      </c>
      <c r="G165" s="260"/>
      <c r="H165" s="264">
        <v>9.5999999999999996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213</v>
      </c>
      <c r="D166" s="245" t="s">
        <v>169</v>
      </c>
      <c r="E166" s="246" t="s">
        <v>268</v>
      </c>
      <c r="F166" s="247" t="s">
        <v>269</v>
      </c>
      <c r="G166" s="248" t="s">
        <v>261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536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218</v>
      </c>
      <c r="D168" s="282" t="s">
        <v>219</v>
      </c>
      <c r="E168" s="283" t="s">
        <v>264</v>
      </c>
      <c r="F168" s="284" t="s">
        <v>265</v>
      </c>
      <c r="G168" s="285" t="s">
        <v>261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208</v>
      </c>
      <c r="AT168" s="257" t="s">
        <v>219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537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213</v>
      </c>
      <c r="F169" s="243" t="s">
        <v>273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0.053815450000000001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225</v>
      </c>
      <c r="D170" s="245" t="s">
        <v>169</v>
      </c>
      <c r="E170" s="246" t="s">
        <v>274</v>
      </c>
      <c r="F170" s="247" t="s">
        <v>275</v>
      </c>
      <c r="G170" s="248" t="s">
        <v>186</v>
      </c>
      <c r="H170" s="249">
        <v>29.585000000000001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0.0038460499999999997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538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470</v>
      </c>
      <c r="G171" s="260"/>
      <c r="H171" s="264">
        <v>29.585000000000001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278</v>
      </c>
      <c r="F172" s="247" t="s">
        <v>279</v>
      </c>
      <c r="G172" s="248" t="s">
        <v>186</v>
      </c>
      <c r="H172" s="249">
        <v>29.585000000000001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0.0011834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539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540</v>
      </c>
      <c r="G173" s="260"/>
      <c r="H173" s="264">
        <v>12.42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541</v>
      </c>
      <c r="G174" s="260"/>
      <c r="H174" s="264">
        <v>7.085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542</v>
      </c>
      <c r="G175" s="260"/>
      <c r="H175" s="264">
        <v>10.08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470</v>
      </c>
      <c r="F176" s="274" t="s">
        <v>183</v>
      </c>
      <c r="G176" s="272"/>
      <c r="H176" s="275">
        <v>29.585000000000001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236</v>
      </c>
      <c r="D177" s="245" t="s">
        <v>169</v>
      </c>
      <c r="E177" s="246" t="s">
        <v>543</v>
      </c>
      <c r="F177" s="247" t="s">
        <v>544</v>
      </c>
      <c r="G177" s="248" t="s">
        <v>458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545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240</v>
      </c>
      <c r="D179" s="245" t="s">
        <v>169</v>
      </c>
      <c r="E179" s="246" t="s">
        <v>546</v>
      </c>
      <c r="F179" s="247" t="s">
        <v>547</v>
      </c>
      <c r="G179" s="248" t="s">
        <v>172</v>
      </c>
      <c r="H179" s="249">
        <v>21.600000000000001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548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549</v>
      </c>
      <c r="G180" s="260"/>
      <c r="H180" s="264">
        <v>14.4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550</v>
      </c>
      <c r="G181" s="260"/>
      <c r="H181" s="264">
        <v>7.2000000000000002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21.600000000000001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219</v>
      </c>
      <c r="E183" s="283" t="s">
        <v>551</v>
      </c>
      <c r="F183" s="284" t="s">
        <v>552</v>
      </c>
      <c r="G183" s="285" t="s">
        <v>172</v>
      </c>
      <c r="H183" s="286">
        <v>23.760000000000002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0.0023760000000000001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208</v>
      </c>
      <c r="AT183" s="257" t="s">
        <v>219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553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554</v>
      </c>
      <c r="G184" s="260"/>
      <c r="H184" s="264">
        <v>23.760000000000002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125</v>
      </c>
      <c r="D185" s="245" t="s">
        <v>169</v>
      </c>
      <c r="E185" s="246" t="s">
        <v>290</v>
      </c>
      <c r="F185" s="247" t="s">
        <v>291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555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556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322</v>
      </c>
      <c r="F187" s="243" t="s">
        <v>323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258</v>
      </c>
      <c r="D188" s="245" t="s">
        <v>169</v>
      </c>
      <c r="E188" s="246" t="s">
        <v>557</v>
      </c>
      <c r="F188" s="247" t="s">
        <v>558</v>
      </c>
      <c r="G188" s="248" t="s">
        <v>180</v>
      </c>
      <c r="H188" s="249">
        <v>0.70699999999999996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559</v>
      </c>
    </row>
    <row r="189" s="2" customFormat="1" ht="21.75" customHeight="1">
      <c r="A189" s="38"/>
      <c r="B189" s="39"/>
      <c r="C189" s="245" t="s">
        <v>263</v>
      </c>
      <c r="D189" s="245" t="s">
        <v>169</v>
      </c>
      <c r="E189" s="246" t="s">
        <v>329</v>
      </c>
      <c r="F189" s="247" t="s">
        <v>330</v>
      </c>
      <c r="G189" s="248" t="s">
        <v>180</v>
      </c>
      <c r="H189" s="249">
        <v>0.70699999999999996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560</v>
      </c>
    </row>
    <row r="190" s="2" customFormat="1" ht="21.75" customHeight="1">
      <c r="A190" s="38"/>
      <c r="B190" s="39"/>
      <c r="C190" s="245" t="s">
        <v>267</v>
      </c>
      <c r="D190" s="245" t="s">
        <v>169</v>
      </c>
      <c r="E190" s="246" t="s">
        <v>333</v>
      </c>
      <c r="F190" s="247" t="s">
        <v>334</v>
      </c>
      <c r="G190" s="248" t="s">
        <v>180</v>
      </c>
      <c r="H190" s="249">
        <v>6.3630000000000004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561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562</v>
      </c>
      <c r="G191" s="260"/>
      <c r="H191" s="264">
        <v>6.3630000000000004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271</v>
      </c>
      <c r="D192" s="245" t="s">
        <v>169</v>
      </c>
      <c r="E192" s="246" t="s">
        <v>348</v>
      </c>
      <c r="F192" s="247" t="s">
        <v>349</v>
      </c>
      <c r="G192" s="248" t="s">
        <v>180</v>
      </c>
      <c r="H192" s="249">
        <v>0.70699999999999996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563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352</v>
      </c>
      <c r="F193" s="243" t="s">
        <v>353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355</v>
      </c>
      <c r="F194" s="247" t="s">
        <v>356</v>
      </c>
      <c r="G194" s="248" t="s">
        <v>180</v>
      </c>
      <c r="H194" s="249">
        <v>0.99099999999999999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564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358</v>
      </c>
      <c r="F195" s="232" t="s">
        <v>359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P196+P199+P211+P226+P230+P249+P252+P257+P306</f>
        <v>0</v>
      </c>
      <c r="Q195" s="237"/>
      <c r="R195" s="238">
        <f>R196+R199+R211+R226+R230+R249+R252+R257+R306</f>
        <v>0.72977923</v>
      </c>
      <c r="S195" s="237"/>
      <c r="T195" s="239">
        <f>T196+T199+T211+T226+T230+T249+T252+T257+T306</f>
        <v>0.22049340000000001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BK196+BK199+BK211+BK226+BK230+BK249+BK252+BK257+BK306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565</v>
      </c>
      <c r="F196" s="243" t="s">
        <v>566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SUM(P197:P198)</f>
        <v>0</v>
      </c>
      <c r="Q196" s="237"/>
      <c r="R196" s="238">
        <f>SUM(R197:R198)</f>
        <v>0</v>
      </c>
      <c r="S196" s="237"/>
      <c r="T196" s="23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SUM(BK197:BK198)</f>
        <v>0</v>
      </c>
    </row>
    <row r="197" s="2" customFormat="1" ht="16.5" customHeight="1">
      <c r="A197" s="38"/>
      <c r="B197" s="39"/>
      <c r="C197" s="245" t="s">
        <v>277</v>
      </c>
      <c r="D197" s="245" t="s">
        <v>169</v>
      </c>
      <c r="E197" s="246" t="s">
        <v>567</v>
      </c>
      <c r="F197" s="247" t="s">
        <v>568</v>
      </c>
      <c r="G197" s="248" t="s">
        <v>261</v>
      </c>
      <c r="H197" s="249">
        <v>0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125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125</v>
      </c>
      <c r="BM197" s="257" t="s">
        <v>569</v>
      </c>
    </row>
    <row r="198" s="2" customFormat="1" ht="16.5" customHeight="1">
      <c r="A198" s="38"/>
      <c r="B198" s="39"/>
      <c r="C198" s="282" t="s">
        <v>282</v>
      </c>
      <c r="D198" s="282" t="s">
        <v>219</v>
      </c>
      <c r="E198" s="283" t="s">
        <v>570</v>
      </c>
      <c r="F198" s="284" t="s">
        <v>571</v>
      </c>
      <c r="G198" s="285" t="s">
        <v>261</v>
      </c>
      <c r="H198" s="286">
        <v>0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42</v>
      </c>
      <c r="O198" s="91"/>
      <c r="P198" s="255">
        <f>O198*H198</f>
        <v>0</v>
      </c>
      <c r="Q198" s="255">
        <v>6.0000000000000002E-05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332</v>
      </c>
      <c r="AT198" s="257" t="s">
        <v>219</v>
      </c>
      <c r="AU198" s="257" t="s">
        <v>91</v>
      </c>
      <c r="AY198" s="17" t="s">
        <v>166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125</v>
      </c>
      <c r="BM198" s="257" t="s">
        <v>572</v>
      </c>
    </row>
    <row r="199" s="12" customFormat="1" ht="22.8" customHeight="1">
      <c r="A199" s="12"/>
      <c r="B199" s="229"/>
      <c r="C199" s="230"/>
      <c r="D199" s="231" t="s">
        <v>75</v>
      </c>
      <c r="E199" s="243" t="s">
        <v>573</v>
      </c>
      <c r="F199" s="243" t="s">
        <v>574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SUM(P200:P210)</f>
        <v>0</v>
      </c>
      <c r="Q199" s="237"/>
      <c r="R199" s="238">
        <f>SUM(R200:R210)</f>
        <v>0.017000000000000001</v>
      </c>
      <c r="S199" s="237"/>
      <c r="T199" s="239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91</v>
      </c>
      <c r="AT199" s="241" t="s">
        <v>75</v>
      </c>
      <c r="AU199" s="241" t="s">
        <v>84</v>
      </c>
      <c r="AY199" s="240" t="s">
        <v>166</v>
      </c>
      <c r="BK199" s="242">
        <f>SUM(BK200:BK210)</f>
        <v>0</v>
      </c>
    </row>
    <row r="200" s="2" customFormat="1" ht="16.5" customHeight="1">
      <c r="A200" s="38"/>
      <c r="B200" s="39"/>
      <c r="C200" s="245" t="s">
        <v>289</v>
      </c>
      <c r="D200" s="245" t="s">
        <v>169</v>
      </c>
      <c r="E200" s="246" t="s">
        <v>575</v>
      </c>
      <c r="F200" s="247" t="s">
        <v>576</v>
      </c>
      <c r="G200" s="248" t="s">
        <v>186</v>
      </c>
      <c r="H200" s="249">
        <v>10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0.0016000000000000001</v>
      </c>
      <c r="R200" s="255">
        <f>Q200*H200</f>
        <v>0.016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125</v>
      </c>
      <c r="AT200" s="257" t="s">
        <v>169</v>
      </c>
      <c r="AU200" s="257" t="s">
        <v>91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125</v>
      </c>
      <c r="BM200" s="257" t="s">
        <v>577</v>
      </c>
    </row>
    <row r="201" s="13" customFormat="1">
      <c r="A201" s="13"/>
      <c r="B201" s="259"/>
      <c r="C201" s="260"/>
      <c r="D201" s="261" t="s">
        <v>175</v>
      </c>
      <c r="E201" s="262" t="s">
        <v>472</v>
      </c>
      <c r="F201" s="263" t="s">
        <v>218</v>
      </c>
      <c r="G201" s="260"/>
      <c r="H201" s="264">
        <v>10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175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166</v>
      </c>
    </row>
    <row r="202" s="2" customFormat="1" ht="16.5" customHeight="1">
      <c r="A202" s="38"/>
      <c r="B202" s="39"/>
      <c r="C202" s="245" t="s">
        <v>294</v>
      </c>
      <c r="D202" s="245" t="s">
        <v>169</v>
      </c>
      <c r="E202" s="246" t="s">
        <v>578</v>
      </c>
      <c r="F202" s="247" t="s">
        <v>579</v>
      </c>
      <c r="G202" s="248" t="s">
        <v>261</v>
      </c>
      <c r="H202" s="249">
        <v>0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0.0010100000000000001</v>
      </c>
      <c r="R202" s="255">
        <f>Q202*H202</f>
        <v>0</v>
      </c>
      <c r="S202" s="255">
        <v>0.0016999999999999999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125</v>
      </c>
      <c r="AT202" s="257" t="s">
        <v>169</v>
      </c>
      <c r="AU202" s="257" t="s">
        <v>91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125</v>
      </c>
      <c r="BM202" s="257" t="s">
        <v>580</v>
      </c>
    </row>
    <row r="203" s="13" customFormat="1">
      <c r="A203" s="13"/>
      <c r="B203" s="259"/>
      <c r="C203" s="260"/>
      <c r="D203" s="261" t="s">
        <v>175</v>
      </c>
      <c r="E203" s="262" t="s">
        <v>1</v>
      </c>
      <c r="F203" s="263" t="s">
        <v>76</v>
      </c>
      <c r="G203" s="260"/>
      <c r="H203" s="264">
        <v>0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175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166</v>
      </c>
    </row>
    <row r="204" s="2" customFormat="1" ht="16.5" customHeight="1">
      <c r="A204" s="38"/>
      <c r="B204" s="39"/>
      <c r="C204" s="245" t="s">
        <v>301</v>
      </c>
      <c r="D204" s="245" t="s">
        <v>169</v>
      </c>
      <c r="E204" s="246" t="s">
        <v>581</v>
      </c>
      <c r="F204" s="247" t="s">
        <v>582</v>
      </c>
      <c r="G204" s="248" t="s">
        <v>186</v>
      </c>
      <c r="H204" s="249">
        <v>10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0.00010000000000000001</v>
      </c>
      <c r="R204" s="255">
        <f>Q204*H204</f>
        <v>0.001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125</v>
      </c>
      <c r="AT204" s="257" t="s">
        <v>169</v>
      </c>
      <c r="AU204" s="257" t="s">
        <v>91</v>
      </c>
      <c r="AY204" s="17" t="s">
        <v>166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125</v>
      </c>
      <c r="BM204" s="257" t="s">
        <v>583</v>
      </c>
    </row>
    <row r="205" s="13" customFormat="1">
      <c r="A205" s="13"/>
      <c r="B205" s="259"/>
      <c r="C205" s="260"/>
      <c r="D205" s="261" t="s">
        <v>175</v>
      </c>
      <c r="E205" s="262" t="s">
        <v>1</v>
      </c>
      <c r="F205" s="263" t="s">
        <v>218</v>
      </c>
      <c r="G205" s="260"/>
      <c r="H205" s="264">
        <v>10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175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166</v>
      </c>
    </row>
    <row r="206" s="2" customFormat="1" ht="16.5" customHeight="1">
      <c r="A206" s="38"/>
      <c r="B206" s="39"/>
      <c r="C206" s="245" t="s">
        <v>306</v>
      </c>
      <c r="D206" s="245" t="s">
        <v>169</v>
      </c>
      <c r="E206" s="246" t="s">
        <v>584</v>
      </c>
      <c r="F206" s="247" t="s">
        <v>585</v>
      </c>
      <c r="G206" s="248" t="s">
        <v>186</v>
      </c>
      <c r="H206" s="249">
        <v>0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0.00072000000000000005</v>
      </c>
      <c r="R206" s="255">
        <f>Q206*H206</f>
        <v>0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125</v>
      </c>
      <c r="AT206" s="257" t="s">
        <v>169</v>
      </c>
      <c r="AU206" s="257" t="s">
        <v>91</v>
      </c>
      <c r="AY206" s="17" t="s">
        <v>166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125</v>
      </c>
      <c r="BM206" s="257" t="s">
        <v>586</v>
      </c>
    </row>
    <row r="207" s="13" customFormat="1">
      <c r="A207" s="13"/>
      <c r="B207" s="259"/>
      <c r="C207" s="260"/>
      <c r="D207" s="261" t="s">
        <v>175</v>
      </c>
      <c r="E207" s="262" t="s">
        <v>474</v>
      </c>
      <c r="F207" s="263" t="s">
        <v>76</v>
      </c>
      <c r="G207" s="260"/>
      <c r="H207" s="264">
        <v>0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175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166</v>
      </c>
    </row>
    <row r="208" s="2" customFormat="1" ht="16.5" customHeight="1">
      <c r="A208" s="38"/>
      <c r="B208" s="39"/>
      <c r="C208" s="282" t="s">
        <v>311</v>
      </c>
      <c r="D208" s="282" t="s">
        <v>219</v>
      </c>
      <c r="E208" s="283" t="s">
        <v>587</v>
      </c>
      <c r="F208" s="284" t="s">
        <v>588</v>
      </c>
      <c r="G208" s="285" t="s">
        <v>186</v>
      </c>
      <c r="H208" s="286">
        <v>0</v>
      </c>
      <c r="I208" s="287"/>
      <c r="J208" s="288">
        <f>ROUND(I208*H208,2)</f>
        <v>0</v>
      </c>
      <c r="K208" s="289"/>
      <c r="L208" s="290"/>
      <c r="M208" s="291" t="s">
        <v>1</v>
      </c>
      <c r="N208" s="292" t="s">
        <v>42</v>
      </c>
      <c r="O208" s="91"/>
      <c r="P208" s="255">
        <f>O208*H208</f>
        <v>0</v>
      </c>
      <c r="Q208" s="255">
        <v>0.0089999999999999993</v>
      </c>
      <c r="R208" s="255">
        <f>Q208*H208</f>
        <v>0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332</v>
      </c>
      <c r="AT208" s="257" t="s">
        <v>219</v>
      </c>
      <c r="AU208" s="257" t="s">
        <v>91</v>
      </c>
      <c r="AY208" s="17" t="s">
        <v>166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125</v>
      </c>
      <c r="BM208" s="257" t="s">
        <v>589</v>
      </c>
    </row>
    <row r="209" s="13" customFormat="1">
      <c r="A209" s="13"/>
      <c r="B209" s="259"/>
      <c r="C209" s="260"/>
      <c r="D209" s="261" t="s">
        <v>175</v>
      </c>
      <c r="E209" s="260"/>
      <c r="F209" s="263" t="s">
        <v>590</v>
      </c>
      <c r="G209" s="260"/>
      <c r="H209" s="264">
        <v>0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175</v>
      </c>
      <c r="AU209" s="270" t="s">
        <v>91</v>
      </c>
      <c r="AV209" s="13" t="s">
        <v>91</v>
      </c>
      <c r="AW209" s="13" t="s">
        <v>4</v>
      </c>
      <c r="AX209" s="13" t="s">
        <v>84</v>
      </c>
      <c r="AY209" s="270" t="s">
        <v>166</v>
      </c>
    </row>
    <row r="210" s="2" customFormat="1" ht="21.75" customHeight="1">
      <c r="A210" s="38"/>
      <c r="B210" s="39"/>
      <c r="C210" s="245" t="s">
        <v>316</v>
      </c>
      <c r="D210" s="245" t="s">
        <v>169</v>
      </c>
      <c r="E210" s="246" t="s">
        <v>591</v>
      </c>
      <c r="F210" s="247" t="s">
        <v>592</v>
      </c>
      <c r="G210" s="248" t="s">
        <v>593</v>
      </c>
      <c r="H210" s="298"/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125</v>
      </c>
      <c r="AT210" s="257" t="s">
        <v>169</v>
      </c>
      <c r="AU210" s="257" t="s">
        <v>91</v>
      </c>
      <c r="AY210" s="17" t="s">
        <v>166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125</v>
      </c>
      <c r="BM210" s="257" t="s">
        <v>594</v>
      </c>
    </row>
    <row r="211" s="12" customFormat="1" ht="22.8" customHeight="1">
      <c r="A211" s="12"/>
      <c r="B211" s="229"/>
      <c r="C211" s="230"/>
      <c r="D211" s="231" t="s">
        <v>75</v>
      </c>
      <c r="E211" s="243" t="s">
        <v>367</v>
      </c>
      <c r="F211" s="243" t="s">
        <v>368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SUM(P212:P225)</f>
        <v>0</v>
      </c>
      <c r="Q211" s="237"/>
      <c r="R211" s="238">
        <f>SUM(R212:R225)</f>
        <v>0.071879999999999999</v>
      </c>
      <c r="S211" s="237"/>
      <c r="T211" s="239">
        <f>SUM(T212:T225)</f>
        <v>0.1032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91</v>
      </c>
      <c r="AT211" s="241" t="s">
        <v>75</v>
      </c>
      <c r="AU211" s="241" t="s">
        <v>84</v>
      </c>
      <c r="AY211" s="240" t="s">
        <v>166</v>
      </c>
      <c r="BK211" s="242">
        <f>SUM(BK212:BK225)</f>
        <v>0</v>
      </c>
    </row>
    <row r="212" s="2" customFormat="1" ht="21.75" customHeight="1">
      <c r="A212" s="38"/>
      <c r="B212" s="39"/>
      <c r="C212" s="245" t="s">
        <v>324</v>
      </c>
      <c r="D212" s="245" t="s">
        <v>169</v>
      </c>
      <c r="E212" s="246" t="s">
        <v>370</v>
      </c>
      <c r="F212" s="247" t="s">
        <v>371</v>
      </c>
      <c r="G212" s="248" t="s">
        <v>261</v>
      </c>
      <c r="H212" s="249">
        <v>4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125</v>
      </c>
      <c r="AT212" s="257" t="s">
        <v>169</v>
      </c>
      <c r="AU212" s="257" t="s">
        <v>91</v>
      </c>
      <c r="AY212" s="17" t="s">
        <v>166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125</v>
      </c>
      <c r="BM212" s="257" t="s">
        <v>595</v>
      </c>
    </row>
    <row r="213" s="13" customFormat="1">
      <c r="A213" s="13"/>
      <c r="B213" s="259"/>
      <c r="C213" s="260"/>
      <c r="D213" s="261" t="s">
        <v>175</v>
      </c>
      <c r="E213" s="262" t="s">
        <v>494</v>
      </c>
      <c r="F213" s="263" t="s">
        <v>173</v>
      </c>
      <c r="G213" s="260"/>
      <c r="H213" s="264">
        <v>4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175</v>
      </c>
      <c r="AU213" s="270" t="s">
        <v>91</v>
      </c>
      <c r="AV213" s="13" t="s">
        <v>91</v>
      </c>
      <c r="AW213" s="13" t="s">
        <v>32</v>
      </c>
      <c r="AX213" s="13" t="s">
        <v>84</v>
      </c>
      <c r="AY213" s="270" t="s">
        <v>166</v>
      </c>
    </row>
    <row r="214" s="2" customFormat="1" ht="21.75" customHeight="1">
      <c r="A214" s="38"/>
      <c r="B214" s="39"/>
      <c r="C214" s="282" t="s">
        <v>328</v>
      </c>
      <c r="D214" s="282" t="s">
        <v>219</v>
      </c>
      <c r="E214" s="283" t="s">
        <v>596</v>
      </c>
      <c r="F214" s="284" t="s">
        <v>597</v>
      </c>
      <c r="G214" s="285" t="s">
        <v>261</v>
      </c>
      <c r="H214" s="286">
        <v>4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42</v>
      </c>
      <c r="O214" s="91"/>
      <c r="P214" s="255">
        <f>O214*H214</f>
        <v>0</v>
      </c>
      <c r="Q214" s="255">
        <v>0.016</v>
      </c>
      <c r="R214" s="255">
        <f>Q214*H214</f>
        <v>0.064000000000000001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332</v>
      </c>
      <c r="AT214" s="257" t="s">
        <v>219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125</v>
      </c>
      <c r="BM214" s="257" t="s">
        <v>598</v>
      </c>
    </row>
    <row r="215" s="13" customFormat="1">
      <c r="A215" s="13"/>
      <c r="B215" s="259"/>
      <c r="C215" s="260"/>
      <c r="D215" s="261" t="s">
        <v>175</v>
      </c>
      <c r="E215" s="262" t="s">
        <v>1</v>
      </c>
      <c r="F215" s="263" t="s">
        <v>494</v>
      </c>
      <c r="G215" s="260"/>
      <c r="H215" s="264">
        <v>4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175</v>
      </c>
      <c r="AU215" s="270" t="s">
        <v>91</v>
      </c>
      <c r="AV215" s="13" t="s">
        <v>91</v>
      </c>
      <c r="AW215" s="13" t="s">
        <v>32</v>
      </c>
      <c r="AX215" s="13" t="s">
        <v>84</v>
      </c>
      <c r="AY215" s="270" t="s">
        <v>166</v>
      </c>
    </row>
    <row r="216" s="2" customFormat="1" ht="16.5" customHeight="1">
      <c r="A216" s="38"/>
      <c r="B216" s="39"/>
      <c r="C216" s="282" t="s">
        <v>332</v>
      </c>
      <c r="D216" s="282" t="s">
        <v>219</v>
      </c>
      <c r="E216" s="283" t="s">
        <v>381</v>
      </c>
      <c r="F216" s="284" t="s">
        <v>382</v>
      </c>
      <c r="G216" s="285" t="s">
        <v>383</v>
      </c>
      <c r="H216" s="286">
        <v>0.12</v>
      </c>
      <c r="I216" s="287"/>
      <c r="J216" s="288">
        <f>ROUND(I216*H216,2)</f>
        <v>0</v>
      </c>
      <c r="K216" s="289"/>
      <c r="L216" s="290"/>
      <c r="M216" s="291" t="s">
        <v>1</v>
      </c>
      <c r="N216" s="292" t="s">
        <v>42</v>
      </c>
      <c r="O216" s="91"/>
      <c r="P216" s="255">
        <f>O216*H216</f>
        <v>0</v>
      </c>
      <c r="Q216" s="255">
        <v>0.0040000000000000001</v>
      </c>
      <c r="R216" s="255">
        <f>Q216*H216</f>
        <v>0.00048000000000000001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332</v>
      </c>
      <c r="AT216" s="257" t="s">
        <v>219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125</v>
      </c>
      <c r="BM216" s="257" t="s">
        <v>599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600</v>
      </c>
      <c r="G217" s="260"/>
      <c r="H217" s="264">
        <v>0.12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16.5" customHeight="1">
      <c r="A218" s="38"/>
      <c r="B218" s="39"/>
      <c r="C218" s="245" t="s">
        <v>337</v>
      </c>
      <c r="D218" s="245" t="s">
        <v>169</v>
      </c>
      <c r="E218" s="246" t="s">
        <v>601</v>
      </c>
      <c r="F218" s="247" t="s">
        <v>602</v>
      </c>
      <c r="G218" s="248" t="s">
        <v>261</v>
      </c>
      <c r="H218" s="249">
        <v>4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0.0018</v>
      </c>
      <c r="T218" s="256">
        <f>S218*H218</f>
        <v>0.0071999999999999998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125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125</v>
      </c>
      <c r="BM218" s="257" t="s">
        <v>603</v>
      </c>
    </row>
    <row r="219" s="13" customFormat="1">
      <c r="A219" s="13"/>
      <c r="B219" s="259"/>
      <c r="C219" s="260"/>
      <c r="D219" s="261" t="s">
        <v>175</v>
      </c>
      <c r="E219" s="262" t="s">
        <v>1</v>
      </c>
      <c r="F219" s="263" t="s">
        <v>494</v>
      </c>
      <c r="G219" s="260"/>
      <c r="H219" s="264">
        <v>4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175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166</v>
      </c>
    </row>
    <row r="220" s="2" customFormat="1" ht="21.75" customHeight="1">
      <c r="A220" s="38"/>
      <c r="B220" s="39"/>
      <c r="C220" s="245" t="s">
        <v>342</v>
      </c>
      <c r="D220" s="245" t="s">
        <v>169</v>
      </c>
      <c r="E220" s="246" t="s">
        <v>391</v>
      </c>
      <c r="F220" s="247" t="s">
        <v>392</v>
      </c>
      <c r="G220" s="248" t="s">
        <v>261</v>
      </c>
      <c r="H220" s="249">
        <v>4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0.024</v>
      </c>
      <c r="T220" s="256">
        <f>S220*H220</f>
        <v>0.096000000000000002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125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125</v>
      </c>
      <c r="BM220" s="257" t="s">
        <v>604</v>
      </c>
    </row>
    <row r="221" s="13" customFormat="1">
      <c r="A221" s="13"/>
      <c r="B221" s="259"/>
      <c r="C221" s="260"/>
      <c r="D221" s="261" t="s">
        <v>175</v>
      </c>
      <c r="E221" s="262" t="s">
        <v>1</v>
      </c>
      <c r="F221" s="263" t="s">
        <v>494</v>
      </c>
      <c r="G221" s="260"/>
      <c r="H221" s="264">
        <v>4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2" customFormat="1" ht="21.75" customHeight="1">
      <c r="A222" s="38"/>
      <c r="B222" s="39"/>
      <c r="C222" s="245" t="s">
        <v>347</v>
      </c>
      <c r="D222" s="245" t="s">
        <v>169</v>
      </c>
      <c r="E222" s="246" t="s">
        <v>605</v>
      </c>
      <c r="F222" s="247" t="s">
        <v>606</v>
      </c>
      <c r="G222" s="248" t="s">
        <v>261</v>
      </c>
      <c r="H222" s="249">
        <v>4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125</v>
      </c>
      <c r="AT222" s="257" t="s">
        <v>169</v>
      </c>
      <c r="AU222" s="257" t="s">
        <v>91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125</v>
      </c>
      <c r="BM222" s="257" t="s">
        <v>607</v>
      </c>
    </row>
    <row r="223" s="13" customFormat="1">
      <c r="A223" s="13"/>
      <c r="B223" s="259"/>
      <c r="C223" s="260"/>
      <c r="D223" s="261" t="s">
        <v>175</v>
      </c>
      <c r="E223" s="262" t="s">
        <v>1</v>
      </c>
      <c r="F223" s="263" t="s">
        <v>494</v>
      </c>
      <c r="G223" s="260"/>
      <c r="H223" s="264">
        <v>4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175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166</v>
      </c>
    </row>
    <row r="224" s="2" customFormat="1" ht="21.75" customHeight="1">
      <c r="A224" s="38"/>
      <c r="B224" s="39"/>
      <c r="C224" s="282" t="s">
        <v>354</v>
      </c>
      <c r="D224" s="282" t="s">
        <v>219</v>
      </c>
      <c r="E224" s="283" t="s">
        <v>608</v>
      </c>
      <c r="F224" s="284" t="s">
        <v>609</v>
      </c>
      <c r="G224" s="285" t="s">
        <v>261</v>
      </c>
      <c r="H224" s="286">
        <v>4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0.0018500000000000001</v>
      </c>
      <c r="R224" s="255">
        <f>Q224*H224</f>
        <v>0.0074000000000000003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332</v>
      </c>
      <c r="AT224" s="257" t="s">
        <v>219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125</v>
      </c>
      <c r="BM224" s="257" t="s">
        <v>610</v>
      </c>
    </row>
    <row r="225" s="2" customFormat="1" ht="21.75" customHeight="1">
      <c r="A225" s="38"/>
      <c r="B225" s="39"/>
      <c r="C225" s="245" t="s">
        <v>362</v>
      </c>
      <c r="D225" s="245" t="s">
        <v>169</v>
      </c>
      <c r="E225" s="246" t="s">
        <v>395</v>
      </c>
      <c r="F225" s="247" t="s">
        <v>396</v>
      </c>
      <c r="G225" s="248" t="s">
        <v>180</v>
      </c>
      <c r="H225" s="249">
        <v>0.071999999999999995</v>
      </c>
      <c r="I225" s="250"/>
      <c r="J225" s="251">
        <f>ROUND(I225*H225,2)</f>
        <v>0</v>
      </c>
      <c r="K225" s="252"/>
      <c r="L225" s="44"/>
      <c r="M225" s="253" t="s">
        <v>1</v>
      </c>
      <c r="N225" s="254" t="s">
        <v>42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125</v>
      </c>
      <c r="AT225" s="257" t="s">
        <v>169</v>
      </c>
      <c r="AU225" s="257" t="s">
        <v>91</v>
      </c>
      <c r="AY225" s="17" t="s">
        <v>166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125</v>
      </c>
      <c r="BM225" s="257" t="s">
        <v>611</v>
      </c>
    </row>
    <row r="226" s="12" customFormat="1" ht="22.8" customHeight="1">
      <c r="A226" s="12"/>
      <c r="B226" s="229"/>
      <c r="C226" s="230"/>
      <c r="D226" s="231" t="s">
        <v>75</v>
      </c>
      <c r="E226" s="243" t="s">
        <v>612</v>
      </c>
      <c r="F226" s="243" t="s">
        <v>613</v>
      </c>
      <c r="G226" s="230"/>
      <c r="H226" s="230"/>
      <c r="I226" s="233"/>
      <c r="J226" s="244">
        <f>BK226</f>
        <v>0</v>
      </c>
      <c r="K226" s="230"/>
      <c r="L226" s="235"/>
      <c r="M226" s="236"/>
      <c r="N226" s="237"/>
      <c r="O226" s="237"/>
      <c r="P226" s="238">
        <f>SUM(P227:P229)</f>
        <v>0</v>
      </c>
      <c r="Q226" s="237"/>
      <c r="R226" s="238">
        <f>SUM(R227:R229)</f>
        <v>0</v>
      </c>
      <c r="S226" s="237"/>
      <c r="T226" s="239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91</v>
      </c>
      <c r="AT226" s="241" t="s">
        <v>75</v>
      </c>
      <c r="AU226" s="241" t="s">
        <v>84</v>
      </c>
      <c r="AY226" s="240" t="s">
        <v>166</v>
      </c>
      <c r="BK226" s="242">
        <f>SUM(BK227:BK229)</f>
        <v>0</v>
      </c>
    </row>
    <row r="227" s="2" customFormat="1" ht="21.75" customHeight="1">
      <c r="A227" s="38"/>
      <c r="B227" s="39"/>
      <c r="C227" s="245" t="s">
        <v>369</v>
      </c>
      <c r="D227" s="245" t="s">
        <v>169</v>
      </c>
      <c r="E227" s="246" t="s">
        <v>614</v>
      </c>
      <c r="F227" s="247" t="s">
        <v>615</v>
      </c>
      <c r="G227" s="248" t="s">
        <v>261</v>
      </c>
      <c r="H227" s="249">
        <v>1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125</v>
      </c>
      <c r="AT227" s="257" t="s">
        <v>169</v>
      </c>
      <c r="AU227" s="257" t="s">
        <v>91</v>
      </c>
      <c r="AY227" s="17" t="s">
        <v>166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125</v>
      </c>
      <c r="BM227" s="257" t="s">
        <v>616</v>
      </c>
    </row>
    <row r="228" s="13" customFormat="1">
      <c r="A228" s="13"/>
      <c r="B228" s="259"/>
      <c r="C228" s="260"/>
      <c r="D228" s="261" t="s">
        <v>175</v>
      </c>
      <c r="E228" s="262" t="s">
        <v>1</v>
      </c>
      <c r="F228" s="263" t="s">
        <v>84</v>
      </c>
      <c r="G228" s="260"/>
      <c r="H228" s="264">
        <v>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166</v>
      </c>
    </row>
    <row r="229" s="2" customFormat="1" ht="21.75" customHeight="1">
      <c r="A229" s="38"/>
      <c r="B229" s="39"/>
      <c r="C229" s="245" t="s">
        <v>373</v>
      </c>
      <c r="D229" s="245" t="s">
        <v>169</v>
      </c>
      <c r="E229" s="246" t="s">
        <v>617</v>
      </c>
      <c r="F229" s="247" t="s">
        <v>618</v>
      </c>
      <c r="G229" s="248" t="s">
        <v>593</v>
      </c>
      <c r="H229" s="298"/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125</v>
      </c>
      <c r="AT229" s="257" t="s">
        <v>169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125</v>
      </c>
      <c r="BM229" s="257" t="s">
        <v>619</v>
      </c>
    </row>
    <row r="230" s="12" customFormat="1" ht="22.8" customHeight="1">
      <c r="A230" s="12"/>
      <c r="B230" s="229"/>
      <c r="C230" s="230"/>
      <c r="D230" s="231" t="s">
        <v>75</v>
      </c>
      <c r="E230" s="243" t="s">
        <v>620</v>
      </c>
      <c r="F230" s="243" t="s">
        <v>621</v>
      </c>
      <c r="G230" s="230"/>
      <c r="H230" s="230"/>
      <c r="I230" s="233"/>
      <c r="J230" s="244">
        <f>BK230</f>
        <v>0</v>
      </c>
      <c r="K230" s="230"/>
      <c r="L230" s="235"/>
      <c r="M230" s="236"/>
      <c r="N230" s="237"/>
      <c r="O230" s="237"/>
      <c r="P230" s="238">
        <f>SUM(P231:P248)</f>
        <v>0</v>
      </c>
      <c r="Q230" s="237"/>
      <c r="R230" s="238">
        <f>SUM(R231:R248)</f>
        <v>0.069824999999999998</v>
      </c>
      <c r="S230" s="237"/>
      <c r="T230" s="239">
        <f>SUM(T231:T248)</f>
        <v>0.100926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40" t="s">
        <v>91</v>
      </c>
      <c r="AT230" s="241" t="s">
        <v>75</v>
      </c>
      <c r="AU230" s="241" t="s">
        <v>84</v>
      </c>
      <c r="AY230" s="240" t="s">
        <v>166</v>
      </c>
      <c r="BK230" s="242">
        <f>SUM(BK231:BK248)</f>
        <v>0</v>
      </c>
    </row>
    <row r="231" s="2" customFormat="1" ht="16.5" customHeight="1">
      <c r="A231" s="38"/>
      <c r="B231" s="39"/>
      <c r="C231" s="245" t="s">
        <v>377</v>
      </c>
      <c r="D231" s="245" t="s">
        <v>169</v>
      </c>
      <c r="E231" s="246" t="s">
        <v>622</v>
      </c>
      <c r="F231" s="247" t="s">
        <v>623</v>
      </c>
      <c r="G231" s="248" t="s">
        <v>172</v>
      </c>
      <c r="H231" s="249">
        <v>16.920000000000002</v>
      </c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42</v>
      </c>
      <c r="O231" s="91"/>
      <c r="P231" s="255">
        <f>O231*H231</f>
        <v>0</v>
      </c>
      <c r="Q231" s="255">
        <v>0</v>
      </c>
      <c r="R231" s="255">
        <f>Q231*H231</f>
        <v>0</v>
      </c>
      <c r="S231" s="255">
        <v>0.0032499999999999999</v>
      </c>
      <c r="T231" s="256">
        <f>S231*H231</f>
        <v>0.054990000000000004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125</v>
      </c>
      <c r="AT231" s="257" t="s">
        <v>169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125</v>
      </c>
      <c r="BM231" s="257" t="s">
        <v>624</v>
      </c>
    </row>
    <row r="232" s="13" customFormat="1">
      <c r="A232" s="13"/>
      <c r="B232" s="259"/>
      <c r="C232" s="260"/>
      <c r="D232" s="261" t="s">
        <v>175</v>
      </c>
      <c r="E232" s="262" t="s">
        <v>467</v>
      </c>
      <c r="F232" s="263" t="s">
        <v>625</v>
      </c>
      <c r="G232" s="260"/>
      <c r="H232" s="264">
        <v>16.920000000000002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166</v>
      </c>
    </row>
    <row r="233" s="2" customFormat="1" ht="21.75" customHeight="1">
      <c r="A233" s="38"/>
      <c r="B233" s="39"/>
      <c r="C233" s="245" t="s">
        <v>293</v>
      </c>
      <c r="D233" s="245" t="s">
        <v>169</v>
      </c>
      <c r="E233" s="246" t="s">
        <v>626</v>
      </c>
      <c r="F233" s="247" t="s">
        <v>627</v>
      </c>
      <c r="G233" s="248" t="s">
        <v>172</v>
      </c>
      <c r="H233" s="249">
        <v>16.920000000000002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0.00042999999999999999</v>
      </c>
      <c r="R233" s="255">
        <f>Q233*H233</f>
        <v>0.0072756000000000001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125</v>
      </c>
      <c r="AT233" s="257" t="s">
        <v>169</v>
      </c>
      <c r="AU233" s="257" t="s">
        <v>91</v>
      </c>
      <c r="AY233" s="17" t="s">
        <v>166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125</v>
      </c>
      <c r="BM233" s="257" t="s">
        <v>628</v>
      </c>
    </row>
    <row r="234" s="13" customFormat="1">
      <c r="A234" s="13"/>
      <c r="B234" s="259"/>
      <c r="C234" s="260"/>
      <c r="D234" s="261" t="s">
        <v>175</v>
      </c>
      <c r="E234" s="262" t="s">
        <v>1</v>
      </c>
      <c r="F234" s="263" t="s">
        <v>467</v>
      </c>
      <c r="G234" s="260"/>
      <c r="H234" s="264">
        <v>16.920000000000002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175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166</v>
      </c>
    </row>
    <row r="235" s="2" customFormat="1" ht="21.75" customHeight="1">
      <c r="A235" s="38"/>
      <c r="B235" s="39"/>
      <c r="C235" s="282" t="s">
        <v>386</v>
      </c>
      <c r="D235" s="282" t="s">
        <v>219</v>
      </c>
      <c r="E235" s="283" t="s">
        <v>629</v>
      </c>
      <c r="F235" s="284" t="s">
        <v>630</v>
      </c>
      <c r="G235" s="285" t="s">
        <v>186</v>
      </c>
      <c r="H235" s="286">
        <v>2.0299999999999998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42</v>
      </c>
      <c r="O235" s="91"/>
      <c r="P235" s="255">
        <f>O235*H235</f>
        <v>0</v>
      </c>
      <c r="Q235" s="255">
        <v>0.0177</v>
      </c>
      <c r="R235" s="255">
        <f>Q235*H235</f>
        <v>0.035930999999999998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332</v>
      </c>
      <c r="AT235" s="257" t="s">
        <v>219</v>
      </c>
      <c r="AU235" s="257" t="s">
        <v>91</v>
      </c>
      <c r="AY235" s="17" t="s">
        <v>166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125</v>
      </c>
      <c r="BM235" s="257" t="s">
        <v>631</v>
      </c>
    </row>
    <row r="236" s="13" customFormat="1">
      <c r="A236" s="13"/>
      <c r="B236" s="259"/>
      <c r="C236" s="260"/>
      <c r="D236" s="261" t="s">
        <v>175</v>
      </c>
      <c r="E236" s="262" t="s">
        <v>1</v>
      </c>
      <c r="F236" s="263" t="s">
        <v>632</v>
      </c>
      <c r="G236" s="260"/>
      <c r="H236" s="264">
        <v>1.692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175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166</v>
      </c>
    </row>
    <row r="237" s="13" customFormat="1">
      <c r="A237" s="13"/>
      <c r="B237" s="259"/>
      <c r="C237" s="260"/>
      <c r="D237" s="261" t="s">
        <v>175</v>
      </c>
      <c r="E237" s="260"/>
      <c r="F237" s="263" t="s">
        <v>633</v>
      </c>
      <c r="G237" s="260"/>
      <c r="H237" s="264">
        <v>2.0299999999999998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175</v>
      </c>
      <c r="AU237" s="270" t="s">
        <v>91</v>
      </c>
      <c r="AV237" s="13" t="s">
        <v>91</v>
      </c>
      <c r="AW237" s="13" t="s">
        <v>4</v>
      </c>
      <c r="AX237" s="13" t="s">
        <v>84</v>
      </c>
      <c r="AY237" s="270" t="s">
        <v>166</v>
      </c>
    </row>
    <row r="238" s="2" customFormat="1" ht="16.5" customHeight="1">
      <c r="A238" s="38"/>
      <c r="B238" s="39"/>
      <c r="C238" s="245" t="s">
        <v>390</v>
      </c>
      <c r="D238" s="245" t="s">
        <v>169</v>
      </c>
      <c r="E238" s="246" t="s">
        <v>634</v>
      </c>
      <c r="F238" s="247" t="s">
        <v>635</v>
      </c>
      <c r="G238" s="248" t="s">
        <v>186</v>
      </c>
      <c r="H238" s="249">
        <v>1.2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0.035299999999999998</v>
      </c>
      <c r="T238" s="256">
        <f>S238*H238</f>
        <v>0.042359999999999995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125</v>
      </c>
      <c r="AT238" s="257" t="s">
        <v>169</v>
      </c>
      <c r="AU238" s="257" t="s">
        <v>91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125</v>
      </c>
      <c r="BM238" s="257" t="s">
        <v>636</v>
      </c>
    </row>
    <row r="239" s="13" customFormat="1">
      <c r="A239" s="13"/>
      <c r="B239" s="259"/>
      <c r="C239" s="260"/>
      <c r="D239" s="261" t="s">
        <v>175</v>
      </c>
      <c r="E239" s="262" t="s">
        <v>1</v>
      </c>
      <c r="F239" s="263" t="s">
        <v>637</v>
      </c>
      <c r="G239" s="260"/>
      <c r="H239" s="264">
        <v>1.2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175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166</v>
      </c>
    </row>
    <row r="240" s="2" customFormat="1" ht="16.5" customHeight="1">
      <c r="A240" s="38"/>
      <c r="B240" s="39"/>
      <c r="C240" s="245" t="s">
        <v>394</v>
      </c>
      <c r="D240" s="245" t="s">
        <v>169</v>
      </c>
      <c r="E240" s="246" t="s">
        <v>638</v>
      </c>
      <c r="F240" s="247" t="s">
        <v>639</v>
      </c>
      <c r="G240" s="248" t="s">
        <v>261</v>
      </c>
      <c r="H240" s="249">
        <v>1.2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0.0010200000000000001</v>
      </c>
      <c r="R240" s="255">
        <f>Q240*H240</f>
        <v>0.001224</v>
      </c>
      <c r="S240" s="255">
        <v>0.00298</v>
      </c>
      <c r="T240" s="256">
        <f>S240*H240</f>
        <v>0.0035759999999999998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125</v>
      </c>
      <c r="AT240" s="257" t="s">
        <v>169</v>
      </c>
      <c r="AU240" s="257" t="s">
        <v>91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125</v>
      </c>
      <c r="BM240" s="257" t="s">
        <v>640</v>
      </c>
    </row>
    <row r="241" s="13" customFormat="1">
      <c r="A241" s="13"/>
      <c r="B241" s="259"/>
      <c r="C241" s="260"/>
      <c r="D241" s="261" t="s">
        <v>175</v>
      </c>
      <c r="E241" s="262" t="s">
        <v>1</v>
      </c>
      <c r="F241" s="263" t="s">
        <v>637</v>
      </c>
      <c r="G241" s="260"/>
      <c r="H241" s="264">
        <v>1.2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175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166</v>
      </c>
    </row>
    <row r="242" s="2" customFormat="1" ht="16.5" customHeight="1">
      <c r="A242" s="38"/>
      <c r="B242" s="39"/>
      <c r="C242" s="282" t="s">
        <v>400</v>
      </c>
      <c r="D242" s="282" t="s">
        <v>219</v>
      </c>
      <c r="E242" s="283" t="s">
        <v>641</v>
      </c>
      <c r="F242" s="284" t="s">
        <v>642</v>
      </c>
      <c r="G242" s="285" t="s">
        <v>186</v>
      </c>
      <c r="H242" s="286">
        <v>1.3200000000000001</v>
      </c>
      <c r="I242" s="287"/>
      <c r="J242" s="288">
        <f>ROUND(I242*H242,2)</f>
        <v>0</v>
      </c>
      <c r="K242" s="289"/>
      <c r="L242" s="290"/>
      <c r="M242" s="291" t="s">
        <v>1</v>
      </c>
      <c r="N242" s="292" t="s">
        <v>42</v>
      </c>
      <c r="O242" s="91"/>
      <c r="P242" s="255">
        <f>O242*H242</f>
        <v>0</v>
      </c>
      <c r="Q242" s="255">
        <v>0.0177</v>
      </c>
      <c r="R242" s="255">
        <f>Q242*H242</f>
        <v>0.023364000000000003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332</v>
      </c>
      <c r="AT242" s="257" t="s">
        <v>219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125</v>
      </c>
      <c r="BM242" s="257" t="s">
        <v>643</v>
      </c>
    </row>
    <row r="243" s="13" customFormat="1">
      <c r="A243" s="13"/>
      <c r="B243" s="259"/>
      <c r="C243" s="260"/>
      <c r="D243" s="261" t="s">
        <v>175</v>
      </c>
      <c r="E243" s="260"/>
      <c r="F243" s="263" t="s">
        <v>644</v>
      </c>
      <c r="G243" s="260"/>
      <c r="H243" s="264">
        <v>1.3200000000000001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4</v>
      </c>
      <c r="AX243" s="13" t="s">
        <v>84</v>
      </c>
      <c r="AY243" s="270" t="s">
        <v>166</v>
      </c>
    </row>
    <row r="244" s="2" customFormat="1" ht="16.5" customHeight="1">
      <c r="A244" s="38"/>
      <c r="B244" s="39"/>
      <c r="C244" s="245" t="s">
        <v>405</v>
      </c>
      <c r="D244" s="245" t="s">
        <v>169</v>
      </c>
      <c r="E244" s="246" t="s">
        <v>645</v>
      </c>
      <c r="F244" s="247" t="s">
        <v>646</v>
      </c>
      <c r="G244" s="248" t="s">
        <v>172</v>
      </c>
      <c r="H244" s="249">
        <v>16.920000000000002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0.00012</v>
      </c>
      <c r="R244" s="255">
        <f>Q244*H244</f>
        <v>0.0020304000000000003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125</v>
      </c>
      <c r="AT244" s="257" t="s">
        <v>169</v>
      </c>
      <c r="AU244" s="257" t="s">
        <v>91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125</v>
      </c>
      <c r="BM244" s="257" t="s">
        <v>647</v>
      </c>
    </row>
    <row r="245" s="13" customFormat="1">
      <c r="A245" s="13"/>
      <c r="B245" s="259"/>
      <c r="C245" s="260"/>
      <c r="D245" s="261" t="s">
        <v>175</v>
      </c>
      <c r="E245" s="262" t="s">
        <v>1</v>
      </c>
      <c r="F245" s="263" t="s">
        <v>467</v>
      </c>
      <c r="G245" s="260"/>
      <c r="H245" s="264">
        <v>16.920000000000002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175</v>
      </c>
      <c r="AU245" s="270" t="s">
        <v>91</v>
      </c>
      <c r="AV245" s="13" t="s">
        <v>91</v>
      </c>
      <c r="AW245" s="13" t="s">
        <v>32</v>
      </c>
      <c r="AX245" s="13" t="s">
        <v>84</v>
      </c>
      <c r="AY245" s="270" t="s">
        <v>166</v>
      </c>
    </row>
    <row r="246" s="2" customFormat="1" ht="16.5" customHeight="1">
      <c r="A246" s="38"/>
      <c r="B246" s="39"/>
      <c r="C246" s="245" t="s">
        <v>409</v>
      </c>
      <c r="D246" s="245" t="s">
        <v>169</v>
      </c>
      <c r="E246" s="246" t="s">
        <v>648</v>
      </c>
      <c r="F246" s="247" t="s">
        <v>649</v>
      </c>
      <c r="G246" s="248" t="s">
        <v>261</v>
      </c>
      <c r="H246" s="249">
        <v>33.840000000000003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125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125</v>
      </c>
      <c r="BM246" s="257" t="s">
        <v>650</v>
      </c>
    </row>
    <row r="247" s="13" customFormat="1">
      <c r="A247" s="13"/>
      <c r="B247" s="259"/>
      <c r="C247" s="260"/>
      <c r="D247" s="261" t="s">
        <v>175</v>
      </c>
      <c r="E247" s="262" t="s">
        <v>1</v>
      </c>
      <c r="F247" s="263" t="s">
        <v>651</v>
      </c>
      <c r="G247" s="260"/>
      <c r="H247" s="264">
        <v>33.840000000000003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2" customFormat="1" ht="21.75" customHeight="1">
      <c r="A248" s="38"/>
      <c r="B248" s="39"/>
      <c r="C248" s="245" t="s">
        <v>414</v>
      </c>
      <c r="D248" s="245" t="s">
        <v>169</v>
      </c>
      <c r="E248" s="246" t="s">
        <v>652</v>
      </c>
      <c r="F248" s="247" t="s">
        <v>653</v>
      </c>
      <c r="G248" s="248" t="s">
        <v>593</v>
      </c>
      <c r="H248" s="298"/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125</v>
      </c>
      <c r="AT248" s="257" t="s">
        <v>169</v>
      </c>
      <c r="AU248" s="257" t="s">
        <v>91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125</v>
      </c>
      <c r="BM248" s="257" t="s">
        <v>654</v>
      </c>
    </row>
    <row r="249" s="12" customFormat="1" ht="22.8" customHeight="1">
      <c r="A249" s="12"/>
      <c r="B249" s="229"/>
      <c r="C249" s="230"/>
      <c r="D249" s="231" t="s">
        <v>75</v>
      </c>
      <c r="E249" s="243" t="s">
        <v>655</v>
      </c>
      <c r="F249" s="243" t="s">
        <v>656</v>
      </c>
      <c r="G249" s="230"/>
      <c r="H249" s="230"/>
      <c r="I249" s="233"/>
      <c r="J249" s="244">
        <f>BK249</f>
        <v>0</v>
      </c>
      <c r="K249" s="230"/>
      <c r="L249" s="235"/>
      <c r="M249" s="236"/>
      <c r="N249" s="237"/>
      <c r="O249" s="237"/>
      <c r="P249" s="238">
        <f>SUM(P250:P251)</f>
        <v>0</v>
      </c>
      <c r="Q249" s="237"/>
      <c r="R249" s="238">
        <f>SUM(R250:R251)</f>
        <v>2.5600000000000002E-05</v>
      </c>
      <c r="S249" s="237"/>
      <c r="T249" s="239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0" t="s">
        <v>91</v>
      </c>
      <c r="AT249" s="241" t="s">
        <v>75</v>
      </c>
      <c r="AU249" s="241" t="s">
        <v>84</v>
      </c>
      <c r="AY249" s="240" t="s">
        <v>166</v>
      </c>
      <c r="BK249" s="242">
        <f>SUM(BK250:BK251)</f>
        <v>0</v>
      </c>
    </row>
    <row r="250" s="2" customFormat="1" ht="16.5" customHeight="1">
      <c r="A250" s="38"/>
      <c r="B250" s="39"/>
      <c r="C250" s="245" t="s">
        <v>418</v>
      </c>
      <c r="D250" s="245" t="s">
        <v>169</v>
      </c>
      <c r="E250" s="246" t="s">
        <v>657</v>
      </c>
      <c r="F250" s="247" t="s">
        <v>658</v>
      </c>
      <c r="G250" s="248" t="s">
        <v>186</v>
      </c>
      <c r="H250" s="249">
        <v>0.64000000000000001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4.0000000000000003E-05</v>
      </c>
      <c r="R250" s="255">
        <f>Q250*H250</f>
        <v>2.5600000000000002E-05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125</v>
      </c>
      <c r="AT250" s="257" t="s">
        <v>169</v>
      </c>
      <c r="AU250" s="257" t="s">
        <v>91</v>
      </c>
      <c r="AY250" s="17" t="s">
        <v>166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125</v>
      </c>
      <c r="BM250" s="257" t="s">
        <v>659</v>
      </c>
    </row>
    <row r="251" s="13" customFormat="1">
      <c r="A251" s="13"/>
      <c r="B251" s="259"/>
      <c r="C251" s="260"/>
      <c r="D251" s="261" t="s">
        <v>175</v>
      </c>
      <c r="E251" s="262" t="s">
        <v>660</v>
      </c>
      <c r="F251" s="263" t="s">
        <v>661</v>
      </c>
      <c r="G251" s="260"/>
      <c r="H251" s="264">
        <v>0.64000000000000001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175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166</v>
      </c>
    </row>
    <row r="252" s="12" customFormat="1" ht="22.8" customHeight="1">
      <c r="A252" s="12"/>
      <c r="B252" s="229"/>
      <c r="C252" s="230"/>
      <c r="D252" s="231" t="s">
        <v>75</v>
      </c>
      <c r="E252" s="243" t="s">
        <v>662</v>
      </c>
      <c r="F252" s="243" t="s">
        <v>663</v>
      </c>
      <c r="G252" s="230"/>
      <c r="H252" s="230"/>
      <c r="I252" s="233"/>
      <c r="J252" s="244">
        <f>BK252</f>
        <v>0</v>
      </c>
      <c r="K252" s="230"/>
      <c r="L252" s="235"/>
      <c r="M252" s="236"/>
      <c r="N252" s="237"/>
      <c r="O252" s="237"/>
      <c r="P252" s="238">
        <f>SUM(P253:P256)</f>
        <v>0</v>
      </c>
      <c r="Q252" s="237"/>
      <c r="R252" s="238">
        <f>SUM(R253:R256)</f>
        <v>0.0053939999999999995</v>
      </c>
      <c r="S252" s="237"/>
      <c r="T252" s="239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40" t="s">
        <v>91</v>
      </c>
      <c r="AT252" s="241" t="s">
        <v>75</v>
      </c>
      <c r="AU252" s="241" t="s">
        <v>84</v>
      </c>
      <c r="AY252" s="240" t="s">
        <v>166</v>
      </c>
      <c r="BK252" s="242">
        <f>SUM(BK253:BK256)</f>
        <v>0</v>
      </c>
    </row>
    <row r="253" s="2" customFormat="1" ht="21.75" customHeight="1">
      <c r="A253" s="38"/>
      <c r="B253" s="39"/>
      <c r="C253" s="245" t="s">
        <v>422</v>
      </c>
      <c r="D253" s="245" t="s">
        <v>169</v>
      </c>
      <c r="E253" s="246" t="s">
        <v>664</v>
      </c>
      <c r="F253" s="247" t="s">
        <v>665</v>
      </c>
      <c r="G253" s="248" t="s">
        <v>261</v>
      </c>
      <c r="H253" s="249">
        <v>1.24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0.0043499999999999997</v>
      </c>
      <c r="R253" s="255">
        <f>Q253*H253</f>
        <v>0.0053939999999999995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125</v>
      </c>
      <c r="AT253" s="257" t="s">
        <v>169</v>
      </c>
      <c r="AU253" s="257" t="s">
        <v>91</v>
      </c>
      <c r="AY253" s="17" t="s">
        <v>166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125</v>
      </c>
      <c r="BM253" s="257" t="s">
        <v>666</v>
      </c>
    </row>
    <row r="254" s="13" customFormat="1">
      <c r="A254" s="13"/>
      <c r="B254" s="259"/>
      <c r="C254" s="260"/>
      <c r="D254" s="261" t="s">
        <v>175</v>
      </c>
      <c r="E254" s="262" t="s">
        <v>1</v>
      </c>
      <c r="F254" s="263" t="s">
        <v>667</v>
      </c>
      <c r="G254" s="260"/>
      <c r="H254" s="264">
        <v>0.59999999999999998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175</v>
      </c>
      <c r="AU254" s="270" t="s">
        <v>91</v>
      </c>
      <c r="AV254" s="13" t="s">
        <v>91</v>
      </c>
      <c r="AW254" s="13" t="s">
        <v>32</v>
      </c>
      <c r="AX254" s="13" t="s">
        <v>76</v>
      </c>
      <c r="AY254" s="270" t="s">
        <v>166</v>
      </c>
    </row>
    <row r="255" s="13" customFormat="1">
      <c r="A255" s="13"/>
      <c r="B255" s="259"/>
      <c r="C255" s="260"/>
      <c r="D255" s="261" t="s">
        <v>175</v>
      </c>
      <c r="E255" s="262" t="s">
        <v>1</v>
      </c>
      <c r="F255" s="263" t="s">
        <v>668</v>
      </c>
      <c r="G255" s="260"/>
      <c r="H255" s="264">
        <v>0.64000000000000001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175</v>
      </c>
      <c r="AU255" s="270" t="s">
        <v>91</v>
      </c>
      <c r="AV255" s="13" t="s">
        <v>91</v>
      </c>
      <c r="AW255" s="13" t="s">
        <v>32</v>
      </c>
      <c r="AX255" s="13" t="s">
        <v>76</v>
      </c>
      <c r="AY255" s="270" t="s">
        <v>166</v>
      </c>
    </row>
    <row r="256" s="14" customFormat="1">
      <c r="A256" s="14"/>
      <c r="B256" s="271"/>
      <c r="C256" s="272"/>
      <c r="D256" s="261" t="s">
        <v>175</v>
      </c>
      <c r="E256" s="273" t="s">
        <v>1</v>
      </c>
      <c r="F256" s="274" t="s">
        <v>183</v>
      </c>
      <c r="G256" s="272"/>
      <c r="H256" s="275">
        <v>1.24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1" t="s">
        <v>175</v>
      </c>
      <c r="AU256" s="281" t="s">
        <v>91</v>
      </c>
      <c r="AV256" s="14" t="s">
        <v>173</v>
      </c>
      <c r="AW256" s="14" t="s">
        <v>32</v>
      </c>
      <c r="AX256" s="14" t="s">
        <v>84</v>
      </c>
      <c r="AY256" s="281" t="s">
        <v>166</v>
      </c>
    </row>
    <row r="257" s="12" customFormat="1" ht="22.8" customHeight="1">
      <c r="A257" s="12"/>
      <c r="B257" s="229"/>
      <c r="C257" s="230"/>
      <c r="D257" s="231" t="s">
        <v>75</v>
      </c>
      <c r="E257" s="243" t="s">
        <v>398</v>
      </c>
      <c r="F257" s="243" t="s">
        <v>399</v>
      </c>
      <c r="G257" s="230"/>
      <c r="H257" s="230"/>
      <c r="I257" s="233"/>
      <c r="J257" s="244">
        <f>BK257</f>
        <v>0</v>
      </c>
      <c r="K257" s="230"/>
      <c r="L257" s="235"/>
      <c r="M257" s="236"/>
      <c r="N257" s="237"/>
      <c r="O257" s="237"/>
      <c r="P257" s="238">
        <f>SUM(P258:P305)</f>
        <v>0</v>
      </c>
      <c r="Q257" s="237"/>
      <c r="R257" s="238">
        <f>SUM(R258:R305)</f>
        <v>0.18615708</v>
      </c>
      <c r="S257" s="237"/>
      <c r="T257" s="239">
        <f>SUM(T258:T305)</f>
        <v>0.010499399999999999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40" t="s">
        <v>91</v>
      </c>
      <c r="AT257" s="241" t="s">
        <v>75</v>
      </c>
      <c r="AU257" s="241" t="s">
        <v>84</v>
      </c>
      <c r="AY257" s="240" t="s">
        <v>166</v>
      </c>
      <c r="BK257" s="242">
        <f>SUM(BK258:BK305)</f>
        <v>0</v>
      </c>
    </row>
    <row r="258" s="2" customFormat="1" ht="21.75" customHeight="1">
      <c r="A258" s="38"/>
      <c r="B258" s="39"/>
      <c r="C258" s="245" t="s">
        <v>426</v>
      </c>
      <c r="D258" s="245" t="s">
        <v>169</v>
      </c>
      <c r="E258" s="246" t="s">
        <v>669</v>
      </c>
      <c r="F258" s="247" t="s">
        <v>670</v>
      </c>
      <c r="G258" s="248" t="s">
        <v>186</v>
      </c>
      <c r="H258" s="249">
        <v>2.9249999999999998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6.0000000000000002E-05</v>
      </c>
      <c r="R258" s="255">
        <f>Q258*H258</f>
        <v>0.00017549999999999998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125</v>
      </c>
      <c r="AT258" s="257" t="s">
        <v>169</v>
      </c>
      <c r="AU258" s="257" t="s">
        <v>91</v>
      </c>
      <c r="AY258" s="17" t="s">
        <v>166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125</v>
      </c>
      <c r="BM258" s="257" t="s">
        <v>671</v>
      </c>
    </row>
    <row r="259" s="13" customFormat="1">
      <c r="A259" s="13"/>
      <c r="B259" s="259"/>
      <c r="C259" s="260"/>
      <c r="D259" s="261" t="s">
        <v>175</v>
      </c>
      <c r="E259" s="262" t="s">
        <v>479</v>
      </c>
      <c r="F259" s="263" t="s">
        <v>672</v>
      </c>
      <c r="G259" s="260"/>
      <c r="H259" s="264">
        <v>2.9249999999999998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175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166</v>
      </c>
    </row>
    <row r="260" s="2" customFormat="1" ht="21.75" customHeight="1">
      <c r="A260" s="38"/>
      <c r="B260" s="39"/>
      <c r="C260" s="245" t="s">
        <v>431</v>
      </c>
      <c r="D260" s="245" t="s">
        <v>169</v>
      </c>
      <c r="E260" s="246" t="s">
        <v>401</v>
      </c>
      <c r="F260" s="247" t="s">
        <v>402</v>
      </c>
      <c r="G260" s="248" t="s">
        <v>186</v>
      </c>
      <c r="H260" s="249">
        <v>4.0670000000000002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0.00012999999999999999</v>
      </c>
      <c r="R260" s="255">
        <f>Q260*H260</f>
        <v>0.00052870999999999994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125</v>
      </c>
      <c r="AT260" s="257" t="s">
        <v>169</v>
      </c>
      <c r="AU260" s="257" t="s">
        <v>91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125</v>
      </c>
      <c r="BM260" s="257" t="s">
        <v>673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674</v>
      </c>
      <c r="G261" s="260"/>
      <c r="H261" s="264">
        <v>4.0670000000000002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166</v>
      </c>
    </row>
    <row r="262" s="2" customFormat="1" ht="21.75" customHeight="1">
      <c r="A262" s="38"/>
      <c r="B262" s="39"/>
      <c r="C262" s="245" t="s">
        <v>438</v>
      </c>
      <c r="D262" s="245" t="s">
        <v>169</v>
      </c>
      <c r="E262" s="246" t="s">
        <v>406</v>
      </c>
      <c r="F262" s="247" t="s">
        <v>407</v>
      </c>
      <c r="G262" s="248" t="s">
        <v>186</v>
      </c>
      <c r="H262" s="249">
        <v>1.1419999999999999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0.00012</v>
      </c>
      <c r="R262" s="255">
        <f>Q262*H262</f>
        <v>0.00013704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125</v>
      </c>
      <c r="AT262" s="257" t="s">
        <v>169</v>
      </c>
      <c r="AU262" s="257" t="s">
        <v>91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125</v>
      </c>
      <c r="BM262" s="257" t="s">
        <v>675</v>
      </c>
    </row>
    <row r="263" s="13" customFormat="1">
      <c r="A263" s="13"/>
      <c r="B263" s="259"/>
      <c r="C263" s="260"/>
      <c r="D263" s="261" t="s">
        <v>175</v>
      </c>
      <c r="E263" s="262" t="s">
        <v>100</v>
      </c>
      <c r="F263" s="263" t="s">
        <v>676</v>
      </c>
      <c r="G263" s="260"/>
      <c r="H263" s="264">
        <v>1.1419999999999999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166</v>
      </c>
    </row>
    <row r="264" s="2" customFormat="1" ht="21.75" customHeight="1">
      <c r="A264" s="38"/>
      <c r="B264" s="39"/>
      <c r="C264" s="245" t="s">
        <v>442</v>
      </c>
      <c r="D264" s="245" t="s">
        <v>169</v>
      </c>
      <c r="E264" s="246" t="s">
        <v>677</v>
      </c>
      <c r="F264" s="247" t="s">
        <v>678</v>
      </c>
      <c r="G264" s="248" t="s">
        <v>186</v>
      </c>
      <c r="H264" s="249">
        <v>2.9249999999999998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0.00029</v>
      </c>
      <c r="R264" s="255">
        <f>Q264*H264</f>
        <v>0.00084824999999999994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125</v>
      </c>
      <c r="AT264" s="257" t="s">
        <v>169</v>
      </c>
      <c r="AU264" s="257" t="s">
        <v>91</v>
      </c>
      <c r="AY264" s="17" t="s">
        <v>166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125</v>
      </c>
      <c r="BM264" s="257" t="s">
        <v>679</v>
      </c>
    </row>
    <row r="265" s="13" customFormat="1">
      <c r="A265" s="13"/>
      <c r="B265" s="259"/>
      <c r="C265" s="260"/>
      <c r="D265" s="261" t="s">
        <v>175</v>
      </c>
      <c r="E265" s="262" t="s">
        <v>1</v>
      </c>
      <c r="F265" s="263" t="s">
        <v>479</v>
      </c>
      <c r="G265" s="260"/>
      <c r="H265" s="264">
        <v>2.9249999999999998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175</v>
      </c>
      <c r="AU265" s="270" t="s">
        <v>91</v>
      </c>
      <c r="AV265" s="13" t="s">
        <v>91</v>
      </c>
      <c r="AW265" s="13" t="s">
        <v>32</v>
      </c>
      <c r="AX265" s="13" t="s">
        <v>84</v>
      </c>
      <c r="AY265" s="270" t="s">
        <v>166</v>
      </c>
    </row>
    <row r="266" s="2" customFormat="1" ht="21.75" customHeight="1">
      <c r="A266" s="38"/>
      <c r="B266" s="39"/>
      <c r="C266" s="245" t="s">
        <v>447</v>
      </c>
      <c r="D266" s="245" t="s">
        <v>169</v>
      </c>
      <c r="E266" s="246" t="s">
        <v>680</v>
      </c>
      <c r="F266" s="247" t="s">
        <v>681</v>
      </c>
      <c r="G266" s="248" t="s">
        <v>186</v>
      </c>
      <c r="H266" s="249">
        <v>15.199999999999999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42</v>
      </c>
      <c r="O266" s="91"/>
      <c r="P266" s="255">
        <f>O266*H266</f>
        <v>0</v>
      </c>
      <c r="Q266" s="255">
        <v>6.0000000000000002E-05</v>
      </c>
      <c r="R266" s="255">
        <f>Q266*H266</f>
        <v>0.00091199999999999994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125</v>
      </c>
      <c r="AT266" s="257" t="s">
        <v>169</v>
      </c>
      <c r="AU266" s="257" t="s">
        <v>91</v>
      </c>
      <c r="AY266" s="17" t="s">
        <v>166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91</v>
      </c>
      <c r="BK266" s="258">
        <f>ROUND(I266*H266,2)</f>
        <v>0</v>
      </c>
      <c r="BL266" s="17" t="s">
        <v>125</v>
      </c>
      <c r="BM266" s="257" t="s">
        <v>682</v>
      </c>
    </row>
    <row r="267" s="13" customFormat="1">
      <c r="A267" s="13"/>
      <c r="B267" s="259"/>
      <c r="C267" s="260"/>
      <c r="D267" s="261" t="s">
        <v>175</v>
      </c>
      <c r="E267" s="262" t="s">
        <v>476</v>
      </c>
      <c r="F267" s="263" t="s">
        <v>683</v>
      </c>
      <c r="G267" s="260"/>
      <c r="H267" s="264">
        <v>11.699999999999999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166</v>
      </c>
    </row>
    <row r="268" s="13" customFormat="1">
      <c r="A268" s="13"/>
      <c r="B268" s="259"/>
      <c r="C268" s="260"/>
      <c r="D268" s="261" t="s">
        <v>175</v>
      </c>
      <c r="E268" s="262" t="s">
        <v>483</v>
      </c>
      <c r="F268" s="263" t="s">
        <v>684</v>
      </c>
      <c r="G268" s="260"/>
      <c r="H268" s="264">
        <v>12.869999999999999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175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166</v>
      </c>
    </row>
    <row r="269" s="13" customFormat="1">
      <c r="A269" s="13"/>
      <c r="B269" s="259"/>
      <c r="C269" s="260"/>
      <c r="D269" s="261" t="s">
        <v>175</v>
      </c>
      <c r="E269" s="262" t="s">
        <v>485</v>
      </c>
      <c r="F269" s="263" t="s">
        <v>685</v>
      </c>
      <c r="G269" s="260"/>
      <c r="H269" s="264">
        <v>9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175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166</v>
      </c>
    </row>
    <row r="270" s="13" customFormat="1">
      <c r="A270" s="13"/>
      <c r="B270" s="259"/>
      <c r="C270" s="260"/>
      <c r="D270" s="261" t="s">
        <v>175</v>
      </c>
      <c r="E270" s="262" t="s">
        <v>486</v>
      </c>
      <c r="F270" s="263" t="s">
        <v>686</v>
      </c>
      <c r="G270" s="260"/>
      <c r="H270" s="264">
        <v>2.3300000000000001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175</v>
      </c>
      <c r="AU270" s="270" t="s">
        <v>91</v>
      </c>
      <c r="AV270" s="13" t="s">
        <v>91</v>
      </c>
      <c r="AW270" s="13" t="s">
        <v>32</v>
      </c>
      <c r="AX270" s="13" t="s">
        <v>76</v>
      </c>
      <c r="AY270" s="270" t="s">
        <v>166</v>
      </c>
    </row>
    <row r="271" s="13" customFormat="1">
      <c r="A271" s="13"/>
      <c r="B271" s="259"/>
      <c r="C271" s="260"/>
      <c r="D271" s="261" t="s">
        <v>175</v>
      </c>
      <c r="E271" s="262" t="s">
        <v>1</v>
      </c>
      <c r="F271" s="263" t="s">
        <v>687</v>
      </c>
      <c r="G271" s="260"/>
      <c r="H271" s="264">
        <v>15.199999999999999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175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166</v>
      </c>
    </row>
    <row r="272" s="2" customFormat="1" ht="21.75" customHeight="1">
      <c r="A272" s="38"/>
      <c r="B272" s="39"/>
      <c r="C272" s="245" t="s">
        <v>455</v>
      </c>
      <c r="D272" s="245" t="s">
        <v>169</v>
      </c>
      <c r="E272" s="246" t="s">
        <v>688</v>
      </c>
      <c r="F272" s="247" t="s">
        <v>689</v>
      </c>
      <c r="G272" s="248" t="s">
        <v>186</v>
      </c>
      <c r="H272" s="249">
        <v>24.199999999999999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0.00013999999999999999</v>
      </c>
      <c r="R272" s="255">
        <f>Q272*H272</f>
        <v>0.0033879999999999995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125</v>
      </c>
      <c r="AT272" s="257" t="s">
        <v>169</v>
      </c>
      <c r="AU272" s="257" t="s">
        <v>91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125</v>
      </c>
      <c r="BM272" s="257" t="s">
        <v>690</v>
      </c>
    </row>
    <row r="273" s="13" customFormat="1">
      <c r="A273" s="13"/>
      <c r="B273" s="259"/>
      <c r="C273" s="260"/>
      <c r="D273" s="261" t="s">
        <v>175</v>
      </c>
      <c r="E273" s="262" t="s">
        <v>1</v>
      </c>
      <c r="F273" s="263" t="s">
        <v>691</v>
      </c>
      <c r="G273" s="260"/>
      <c r="H273" s="264">
        <v>24.199999999999999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175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166</v>
      </c>
    </row>
    <row r="274" s="2" customFormat="1" ht="21.75" customHeight="1">
      <c r="A274" s="38"/>
      <c r="B274" s="39"/>
      <c r="C274" s="245" t="s">
        <v>692</v>
      </c>
      <c r="D274" s="245" t="s">
        <v>169</v>
      </c>
      <c r="E274" s="246" t="s">
        <v>419</v>
      </c>
      <c r="F274" s="247" t="s">
        <v>420</v>
      </c>
      <c r="G274" s="248" t="s">
        <v>186</v>
      </c>
      <c r="H274" s="249">
        <v>24.199999999999999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0.00012</v>
      </c>
      <c r="R274" s="255">
        <f>Q274*H274</f>
        <v>0.0029039999999999999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125</v>
      </c>
      <c r="AT274" s="257" t="s">
        <v>169</v>
      </c>
      <c r="AU274" s="257" t="s">
        <v>91</v>
      </c>
      <c r="AY274" s="17" t="s">
        <v>166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125</v>
      </c>
      <c r="BM274" s="257" t="s">
        <v>693</v>
      </c>
    </row>
    <row r="275" s="13" customFormat="1">
      <c r="A275" s="13"/>
      <c r="B275" s="259"/>
      <c r="C275" s="260"/>
      <c r="D275" s="261" t="s">
        <v>175</v>
      </c>
      <c r="E275" s="262" t="s">
        <v>1</v>
      </c>
      <c r="F275" s="263" t="s">
        <v>691</v>
      </c>
      <c r="G275" s="260"/>
      <c r="H275" s="264">
        <v>24.199999999999999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175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166</v>
      </c>
    </row>
    <row r="276" s="2" customFormat="1" ht="21.75" customHeight="1">
      <c r="A276" s="38"/>
      <c r="B276" s="39"/>
      <c r="C276" s="245" t="s">
        <v>694</v>
      </c>
      <c r="D276" s="245" t="s">
        <v>169</v>
      </c>
      <c r="E276" s="246" t="s">
        <v>695</v>
      </c>
      <c r="F276" s="247" t="s">
        <v>696</v>
      </c>
      <c r="G276" s="248" t="s">
        <v>172</v>
      </c>
      <c r="H276" s="249">
        <v>21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1.0000000000000001E-05</v>
      </c>
      <c r="R276" s="255">
        <f>Q276*H276</f>
        <v>0.00021000000000000001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125</v>
      </c>
      <c r="AT276" s="257" t="s">
        <v>169</v>
      </c>
      <c r="AU276" s="257" t="s">
        <v>91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125</v>
      </c>
      <c r="BM276" s="257" t="s">
        <v>697</v>
      </c>
    </row>
    <row r="277" s="13" customFormat="1">
      <c r="A277" s="13"/>
      <c r="B277" s="259"/>
      <c r="C277" s="260"/>
      <c r="D277" s="261" t="s">
        <v>175</v>
      </c>
      <c r="E277" s="262" t="s">
        <v>1</v>
      </c>
      <c r="F277" s="263" t="s">
        <v>698</v>
      </c>
      <c r="G277" s="260"/>
      <c r="H277" s="264">
        <v>17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175</v>
      </c>
      <c r="AU277" s="270" t="s">
        <v>91</v>
      </c>
      <c r="AV277" s="13" t="s">
        <v>91</v>
      </c>
      <c r="AW277" s="13" t="s">
        <v>32</v>
      </c>
      <c r="AX277" s="13" t="s">
        <v>76</v>
      </c>
      <c r="AY277" s="270" t="s">
        <v>166</v>
      </c>
    </row>
    <row r="278" s="13" customFormat="1">
      <c r="A278" s="13"/>
      <c r="B278" s="259"/>
      <c r="C278" s="260"/>
      <c r="D278" s="261" t="s">
        <v>175</v>
      </c>
      <c r="E278" s="262" t="s">
        <v>1</v>
      </c>
      <c r="F278" s="263" t="s">
        <v>699</v>
      </c>
      <c r="G278" s="260"/>
      <c r="H278" s="264">
        <v>4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175</v>
      </c>
      <c r="AU278" s="270" t="s">
        <v>91</v>
      </c>
      <c r="AV278" s="13" t="s">
        <v>91</v>
      </c>
      <c r="AW278" s="13" t="s">
        <v>32</v>
      </c>
      <c r="AX278" s="13" t="s">
        <v>76</v>
      </c>
      <c r="AY278" s="270" t="s">
        <v>166</v>
      </c>
    </row>
    <row r="279" s="14" customFormat="1">
      <c r="A279" s="14"/>
      <c r="B279" s="271"/>
      <c r="C279" s="272"/>
      <c r="D279" s="261" t="s">
        <v>175</v>
      </c>
      <c r="E279" s="273" t="s">
        <v>489</v>
      </c>
      <c r="F279" s="274" t="s">
        <v>183</v>
      </c>
      <c r="G279" s="272"/>
      <c r="H279" s="275">
        <v>21</v>
      </c>
      <c r="I279" s="276"/>
      <c r="J279" s="272"/>
      <c r="K279" s="272"/>
      <c r="L279" s="277"/>
      <c r="M279" s="278"/>
      <c r="N279" s="279"/>
      <c r="O279" s="279"/>
      <c r="P279" s="279"/>
      <c r="Q279" s="279"/>
      <c r="R279" s="279"/>
      <c r="S279" s="279"/>
      <c r="T279" s="28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1" t="s">
        <v>175</v>
      </c>
      <c r="AU279" s="281" t="s">
        <v>91</v>
      </c>
      <c r="AV279" s="14" t="s">
        <v>173</v>
      </c>
      <c r="AW279" s="14" t="s">
        <v>32</v>
      </c>
      <c r="AX279" s="14" t="s">
        <v>84</v>
      </c>
      <c r="AY279" s="281" t="s">
        <v>166</v>
      </c>
    </row>
    <row r="280" s="2" customFormat="1" ht="21.75" customHeight="1">
      <c r="A280" s="38"/>
      <c r="B280" s="39"/>
      <c r="C280" s="245" t="s">
        <v>700</v>
      </c>
      <c r="D280" s="245" t="s">
        <v>169</v>
      </c>
      <c r="E280" s="246" t="s">
        <v>701</v>
      </c>
      <c r="F280" s="247" t="s">
        <v>702</v>
      </c>
      <c r="G280" s="248" t="s">
        <v>261</v>
      </c>
      <c r="H280" s="249">
        <v>10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0.00012</v>
      </c>
      <c r="R280" s="255">
        <f>Q280*H280</f>
        <v>0.0012000000000000001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125</v>
      </c>
      <c r="AT280" s="257" t="s">
        <v>169</v>
      </c>
      <c r="AU280" s="257" t="s">
        <v>91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125</v>
      </c>
      <c r="BM280" s="257" t="s">
        <v>703</v>
      </c>
    </row>
    <row r="281" s="13" customFormat="1">
      <c r="A281" s="13"/>
      <c r="B281" s="259"/>
      <c r="C281" s="260"/>
      <c r="D281" s="261" t="s">
        <v>175</v>
      </c>
      <c r="E281" s="262" t="s">
        <v>495</v>
      </c>
      <c r="F281" s="263" t="s">
        <v>704</v>
      </c>
      <c r="G281" s="260"/>
      <c r="H281" s="264">
        <v>10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175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166</v>
      </c>
    </row>
    <row r="282" s="2" customFormat="1" ht="21.75" customHeight="1">
      <c r="A282" s="38"/>
      <c r="B282" s="39"/>
      <c r="C282" s="245" t="s">
        <v>705</v>
      </c>
      <c r="D282" s="245" t="s">
        <v>169</v>
      </c>
      <c r="E282" s="246" t="s">
        <v>706</v>
      </c>
      <c r="F282" s="247" t="s">
        <v>707</v>
      </c>
      <c r="G282" s="248" t="s">
        <v>172</v>
      </c>
      <c r="H282" s="249">
        <v>21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4.0000000000000003E-05</v>
      </c>
      <c r="R282" s="255">
        <f>Q282*H282</f>
        <v>0.00084000000000000003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125</v>
      </c>
      <c r="AT282" s="257" t="s">
        <v>169</v>
      </c>
      <c r="AU282" s="257" t="s">
        <v>91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125</v>
      </c>
      <c r="BM282" s="257" t="s">
        <v>708</v>
      </c>
    </row>
    <row r="283" s="13" customFormat="1">
      <c r="A283" s="13"/>
      <c r="B283" s="259"/>
      <c r="C283" s="260"/>
      <c r="D283" s="261" t="s">
        <v>175</v>
      </c>
      <c r="E283" s="262" t="s">
        <v>1</v>
      </c>
      <c r="F283" s="263" t="s">
        <v>489</v>
      </c>
      <c r="G283" s="260"/>
      <c r="H283" s="264">
        <v>21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175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166</v>
      </c>
    </row>
    <row r="284" s="2" customFormat="1" ht="21.75" customHeight="1">
      <c r="A284" s="38"/>
      <c r="B284" s="39"/>
      <c r="C284" s="245" t="s">
        <v>709</v>
      </c>
      <c r="D284" s="245" t="s">
        <v>169</v>
      </c>
      <c r="E284" s="246" t="s">
        <v>710</v>
      </c>
      <c r="F284" s="247" t="s">
        <v>711</v>
      </c>
      <c r="G284" s="248" t="s">
        <v>261</v>
      </c>
      <c r="H284" s="249">
        <v>10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0.00012999999999999999</v>
      </c>
      <c r="R284" s="255">
        <f>Q284*H284</f>
        <v>0.0012999999999999999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125</v>
      </c>
      <c r="AT284" s="257" t="s">
        <v>169</v>
      </c>
      <c r="AU284" s="257" t="s">
        <v>91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125</v>
      </c>
      <c r="BM284" s="257" t="s">
        <v>712</v>
      </c>
    </row>
    <row r="285" s="13" customFormat="1">
      <c r="A285" s="13"/>
      <c r="B285" s="259"/>
      <c r="C285" s="260"/>
      <c r="D285" s="261" t="s">
        <v>175</v>
      </c>
      <c r="E285" s="262" t="s">
        <v>1</v>
      </c>
      <c r="F285" s="263" t="s">
        <v>495</v>
      </c>
      <c r="G285" s="260"/>
      <c r="H285" s="264">
        <v>10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175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166</v>
      </c>
    </row>
    <row r="286" s="2" customFormat="1" ht="21.75" customHeight="1">
      <c r="A286" s="38"/>
      <c r="B286" s="39"/>
      <c r="C286" s="245" t="s">
        <v>713</v>
      </c>
      <c r="D286" s="245" t="s">
        <v>169</v>
      </c>
      <c r="E286" s="246" t="s">
        <v>714</v>
      </c>
      <c r="F286" s="247" t="s">
        <v>715</v>
      </c>
      <c r="G286" s="248" t="s">
        <v>172</v>
      </c>
      <c r="H286" s="249">
        <v>21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4.0000000000000003E-05</v>
      </c>
      <c r="R286" s="255">
        <f>Q286*H286</f>
        <v>0.00084000000000000003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125</v>
      </c>
      <c r="AT286" s="257" t="s">
        <v>169</v>
      </c>
      <c r="AU286" s="257" t="s">
        <v>91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125</v>
      </c>
      <c r="BM286" s="257" t="s">
        <v>716</v>
      </c>
    </row>
    <row r="287" s="13" customFormat="1">
      <c r="A287" s="13"/>
      <c r="B287" s="259"/>
      <c r="C287" s="260"/>
      <c r="D287" s="261" t="s">
        <v>175</v>
      </c>
      <c r="E287" s="262" t="s">
        <v>1</v>
      </c>
      <c r="F287" s="263" t="s">
        <v>489</v>
      </c>
      <c r="G287" s="260"/>
      <c r="H287" s="264">
        <v>21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175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166</v>
      </c>
    </row>
    <row r="288" s="2" customFormat="1" ht="16.5" customHeight="1">
      <c r="A288" s="38"/>
      <c r="B288" s="39"/>
      <c r="C288" s="245" t="s">
        <v>717</v>
      </c>
      <c r="D288" s="245" t="s">
        <v>169</v>
      </c>
      <c r="E288" s="246" t="s">
        <v>718</v>
      </c>
      <c r="F288" s="247" t="s">
        <v>719</v>
      </c>
      <c r="G288" s="248" t="s">
        <v>186</v>
      </c>
      <c r="H288" s="249">
        <v>34.997999999999998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1.0000000000000001E-05</v>
      </c>
      <c r="R288" s="255">
        <f>Q288*H288</f>
        <v>0.00034998000000000001</v>
      </c>
      <c r="S288" s="255">
        <v>0.00014999999999999999</v>
      </c>
      <c r="T288" s="256">
        <f>S288*H288</f>
        <v>0.0052496999999999995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125</v>
      </c>
      <c r="AT288" s="257" t="s">
        <v>169</v>
      </c>
      <c r="AU288" s="257" t="s">
        <v>91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125</v>
      </c>
      <c r="BM288" s="257" t="s">
        <v>720</v>
      </c>
    </row>
    <row r="289" s="13" customFormat="1">
      <c r="A289" s="13"/>
      <c r="B289" s="259"/>
      <c r="C289" s="260"/>
      <c r="D289" s="261" t="s">
        <v>175</v>
      </c>
      <c r="E289" s="262" t="s">
        <v>1</v>
      </c>
      <c r="F289" s="263" t="s">
        <v>721</v>
      </c>
      <c r="G289" s="260"/>
      <c r="H289" s="264">
        <v>34.997999999999998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175</v>
      </c>
      <c r="AU289" s="270" t="s">
        <v>91</v>
      </c>
      <c r="AV289" s="13" t="s">
        <v>91</v>
      </c>
      <c r="AW289" s="13" t="s">
        <v>32</v>
      </c>
      <c r="AX289" s="13" t="s">
        <v>84</v>
      </c>
      <c r="AY289" s="270" t="s">
        <v>166</v>
      </c>
    </row>
    <row r="290" s="2" customFormat="1" ht="16.5" customHeight="1">
      <c r="A290" s="38"/>
      <c r="B290" s="39"/>
      <c r="C290" s="245" t="s">
        <v>722</v>
      </c>
      <c r="D290" s="245" t="s">
        <v>169</v>
      </c>
      <c r="E290" s="246" t="s">
        <v>723</v>
      </c>
      <c r="F290" s="247" t="s">
        <v>724</v>
      </c>
      <c r="G290" s="248" t="s">
        <v>186</v>
      </c>
      <c r="H290" s="249">
        <v>34.997999999999998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42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0.00014999999999999999</v>
      </c>
      <c r="T290" s="256">
        <f>S290*H290</f>
        <v>0.0052496999999999995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125</v>
      </c>
      <c r="AT290" s="257" t="s">
        <v>169</v>
      </c>
      <c r="AU290" s="257" t="s">
        <v>91</v>
      </c>
      <c r="AY290" s="17" t="s">
        <v>166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91</v>
      </c>
      <c r="BK290" s="258">
        <f>ROUND(I290*H290,2)</f>
        <v>0</v>
      </c>
      <c r="BL290" s="17" t="s">
        <v>125</v>
      </c>
      <c r="BM290" s="257" t="s">
        <v>725</v>
      </c>
    </row>
    <row r="291" s="13" customFormat="1">
      <c r="A291" s="13"/>
      <c r="B291" s="259"/>
      <c r="C291" s="260"/>
      <c r="D291" s="261" t="s">
        <v>175</v>
      </c>
      <c r="E291" s="262" t="s">
        <v>1</v>
      </c>
      <c r="F291" s="263" t="s">
        <v>721</v>
      </c>
      <c r="G291" s="260"/>
      <c r="H291" s="264">
        <v>34.997999999999998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175</v>
      </c>
      <c r="AU291" s="270" t="s">
        <v>91</v>
      </c>
      <c r="AV291" s="13" t="s">
        <v>91</v>
      </c>
      <c r="AW291" s="13" t="s">
        <v>32</v>
      </c>
      <c r="AX291" s="13" t="s">
        <v>84</v>
      </c>
      <c r="AY291" s="270" t="s">
        <v>166</v>
      </c>
    </row>
    <row r="292" s="2" customFormat="1" ht="16.5" customHeight="1">
      <c r="A292" s="38"/>
      <c r="B292" s="39"/>
      <c r="C292" s="245" t="s">
        <v>726</v>
      </c>
      <c r="D292" s="245" t="s">
        <v>169</v>
      </c>
      <c r="E292" s="246" t="s">
        <v>727</v>
      </c>
      <c r="F292" s="247" t="s">
        <v>728</v>
      </c>
      <c r="G292" s="248" t="s">
        <v>186</v>
      </c>
      <c r="H292" s="249">
        <v>39.119999999999997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42</v>
      </c>
      <c r="O292" s="91"/>
      <c r="P292" s="255">
        <f>O292*H292</f>
        <v>0</v>
      </c>
      <c r="Q292" s="255">
        <v>0.00014999999999999999</v>
      </c>
      <c r="R292" s="255">
        <f>Q292*H292</f>
        <v>0.0058679999999999991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125</v>
      </c>
      <c r="AT292" s="257" t="s">
        <v>169</v>
      </c>
      <c r="AU292" s="257" t="s">
        <v>91</v>
      </c>
      <c r="AY292" s="17" t="s">
        <v>166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91</v>
      </c>
      <c r="BK292" s="258">
        <f>ROUND(I292*H292,2)</f>
        <v>0</v>
      </c>
      <c r="BL292" s="17" t="s">
        <v>125</v>
      </c>
      <c r="BM292" s="257" t="s">
        <v>729</v>
      </c>
    </row>
    <row r="293" s="15" customFormat="1">
      <c r="A293" s="15"/>
      <c r="B293" s="299"/>
      <c r="C293" s="300"/>
      <c r="D293" s="261" t="s">
        <v>175</v>
      </c>
      <c r="E293" s="301" t="s">
        <v>1</v>
      </c>
      <c r="F293" s="302" t="s">
        <v>730</v>
      </c>
      <c r="G293" s="300"/>
      <c r="H293" s="301" t="s">
        <v>1</v>
      </c>
      <c r="I293" s="303"/>
      <c r="J293" s="300"/>
      <c r="K293" s="300"/>
      <c r="L293" s="304"/>
      <c r="M293" s="305"/>
      <c r="N293" s="306"/>
      <c r="O293" s="306"/>
      <c r="P293" s="306"/>
      <c r="Q293" s="306"/>
      <c r="R293" s="306"/>
      <c r="S293" s="306"/>
      <c r="T293" s="30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308" t="s">
        <v>175</v>
      </c>
      <c r="AU293" s="308" t="s">
        <v>91</v>
      </c>
      <c r="AV293" s="15" t="s">
        <v>84</v>
      </c>
      <c r="AW293" s="15" t="s">
        <v>32</v>
      </c>
      <c r="AX293" s="15" t="s">
        <v>76</v>
      </c>
      <c r="AY293" s="308" t="s">
        <v>166</v>
      </c>
    </row>
    <row r="294" s="13" customFormat="1">
      <c r="A294" s="13"/>
      <c r="B294" s="259"/>
      <c r="C294" s="260"/>
      <c r="D294" s="261" t="s">
        <v>175</v>
      </c>
      <c r="E294" s="262" t="s">
        <v>1</v>
      </c>
      <c r="F294" s="263" t="s">
        <v>465</v>
      </c>
      <c r="G294" s="260"/>
      <c r="H294" s="264">
        <v>39.119999999999997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175</v>
      </c>
      <c r="AU294" s="270" t="s">
        <v>91</v>
      </c>
      <c r="AV294" s="13" t="s">
        <v>91</v>
      </c>
      <c r="AW294" s="13" t="s">
        <v>32</v>
      </c>
      <c r="AX294" s="13" t="s">
        <v>84</v>
      </c>
      <c r="AY294" s="270" t="s">
        <v>166</v>
      </c>
    </row>
    <row r="295" s="2" customFormat="1" ht="21.75" customHeight="1">
      <c r="A295" s="38"/>
      <c r="B295" s="39"/>
      <c r="C295" s="245" t="s">
        <v>731</v>
      </c>
      <c r="D295" s="245" t="s">
        <v>169</v>
      </c>
      <c r="E295" s="246" t="s">
        <v>732</v>
      </c>
      <c r="F295" s="247" t="s">
        <v>733</v>
      </c>
      <c r="G295" s="248" t="s">
        <v>186</v>
      </c>
      <c r="H295" s="249">
        <v>35.207999999999998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42</v>
      </c>
      <c r="O295" s="91"/>
      <c r="P295" s="255">
        <f>O295*H295</f>
        <v>0</v>
      </c>
      <c r="Q295" s="255">
        <v>0.0047000000000000002</v>
      </c>
      <c r="R295" s="255">
        <f>Q295*H295</f>
        <v>0.1654776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125</v>
      </c>
      <c r="AT295" s="257" t="s">
        <v>169</v>
      </c>
      <c r="AU295" s="257" t="s">
        <v>91</v>
      </c>
      <c r="AY295" s="17" t="s">
        <v>166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91</v>
      </c>
      <c r="BK295" s="258">
        <f>ROUND(I295*H295,2)</f>
        <v>0</v>
      </c>
      <c r="BL295" s="17" t="s">
        <v>125</v>
      </c>
      <c r="BM295" s="257" t="s">
        <v>734</v>
      </c>
    </row>
    <row r="296" s="15" customFormat="1">
      <c r="A296" s="15"/>
      <c r="B296" s="299"/>
      <c r="C296" s="300"/>
      <c r="D296" s="261" t="s">
        <v>175</v>
      </c>
      <c r="E296" s="301" t="s">
        <v>1</v>
      </c>
      <c r="F296" s="302" t="s">
        <v>735</v>
      </c>
      <c r="G296" s="300"/>
      <c r="H296" s="301" t="s">
        <v>1</v>
      </c>
      <c r="I296" s="303"/>
      <c r="J296" s="300"/>
      <c r="K296" s="300"/>
      <c r="L296" s="304"/>
      <c r="M296" s="305"/>
      <c r="N296" s="306"/>
      <c r="O296" s="306"/>
      <c r="P296" s="306"/>
      <c r="Q296" s="306"/>
      <c r="R296" s="306"/>
      <c r="S296" s="306"/>
      <c r="T296" s="30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308" t="s">
        <v>175</v>
      </c>
      <c r="AU296" s="308" t="s">
        <v>91</v>
      </c>
      <c r="AV296" s="15" t="s">
        <v>84</v>
      </c>
      <c r="AW296" s="15" t="s">
        <v>32</v>
      </c>
      <c r="AX296" s="15" t="s">
        <v>76</v>
      </c>
      <c r="AY296" s="308" t="s">
        <v>166</v>
      </c>
    </row>
    <row r="297" s="13" customFormat="1">
      <c r="A297" s="13"/>
      <c r="B297" s="259"/>
      <c r="C297" s="260"/>
      <c r="D297" s="261" t="s">
        <v>175</v>
      </c>
      <c r="E297" s="262" t="s">
        <v>1</v>
      </c>
      <c r="F297" s="263" t="s">
        <v>736</v>
      </c>
      <c r="G297" s="260"/>
      <c r="H297" s="264">
        <v>35.207999999999998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175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166</v>
      </c>
    </row>
    <row r="298" s="2" customFormat="1" ht="21.75" customHeight="1">
      <c r="A298" s="38"/>
      <c r="B298" s="39"/>
      <c r="C298" s="245" t="s">
        <v>737</v>
      </c>
      <c r="D298" s="245" t="s">
        <v>169</v>
      </c>
      <c r="E298" s="246" t="s">
        <v>738</v>
      </c>
      <c r="F298" s="247" t="s">
        <v>739</v>
      </c>
      <c r="G298" s="248" t="s">
        <v>186</v>
      </c>
      <c r="H298" s="249">
        <v>1.24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0.00029</v>
      </c>
      <c r="R298" s="255">
        <f>Q298*H298</f>
        <v>0.00035960000000000001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125</v>
      </c>
      <c r="AT298" s="257" t="s">
        <v>169</v>
      </c>
      <c r="AU298" s="257" t="s">
        <v>91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125</v>
      </c>
      <c r="BM298" s="257" t="s">
        <v>740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667</v>
      </c>
      <c r="G299" s="260"/>
      <c r="H299" s="264">
        <v>0.59999999999999998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166</v>
      </c>
    </row>
    <row r="300" s="13" customFormat="1">
      <c r="A300" s="13"/>
      <c r="B300" s="259"/>
      <c r="C300" s="260"/>
      <c r="D300" s="261" t="s">
        <v>175</v>
      </c>
      <c r="E300" s="262" t="s">
        <v>1</v>
      </c>
      <c r="F300" s="263" t="s">
        <v>668</v>
      </c>
      <c r="G300" s="260"/>
      <c r="H300" s="264">
        <v>0.64000000000000001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175</v>
      </c>
      <c r="AU300" s="270" t="s">
        <v>91</v>
      </c>
      <c r="AV300" s="13" t="s">
        <v>91</v>
      </c>
      <c r="AW300" s="13" t="s">
        <v>32</v>
      </c>
      <c r="AX300" s="13" t="s">
        <v>76</v>
      </c>
      <c r="AY300" s="270" t="s">
        <v>166</v>
      </c>
    </row>
    <row r="301" s="14" customFormat="1">
      <c r="A301" s="14"/>
      <c r="B301" s="271"/>
      <c r="C301" s="272"/>
      <c r="D301" s="261" t="s">
        <v>175</v>
      </c>
      <c r="E301" s="273" t="s">
        <v>1</v>
      </c>
      <c r="F301" s="274" t="s">
        <v>183</v>
      </c>
      <c r="G301" s="272"/>
      <c r="H301" s="275">
        <v>1.24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1" t="s">
        <v>175</v>
      </c>
      <c r="AU301" s="281" t="s">
        <v>91</v>
      </c>
      <c r="AV301" s="14" t="s">
        <v>173</v>
      </c>
      <c r="AW301" s="14" t="s">
        <v>32</v>
      </c>
      <c r="AX301" s="14" t="s">
        <v>84</v>
      </c>
      <c r="AY301" s="281" t="s">
        <v>166</v>
      </c>
    </row>
    <row r="302" s="2" customFormat="1" ht="21.75" customHeight="1">
      <c r="A302" s="38"/>
      <c r="B302" s="39"/>
      <c r="C302" s="245" t="s">
        <v>741</v>
      </c>
      <c r="D302" s="245" t="s">
        <v>169</v>
      </c>
      <c r="E302" s="246" t="s">
        <v>742</v>
      </c>
      <c r="F302" s="247" t="s">
        <v>743</v>
      </c>
      <c r="G302" s="248" t="s">
        <v>186</v>
      </c>
      <c r="H302" s="249">
        <v>1.24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0.00066</v>
      </c>
      <c r="R302" s="255">
        <f>Q302*H302</f>
        <v>0.00081839999999999994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125</v>
      </c>
      <c r="AT302" s="257" t="s">
        <v>169</v>
      </c>
      <c r="AU302" s="257" t="s">
        <v>91</v>
      </c>
      <c r="AY302" s="17" t="s">
        <v>166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125</v>
      </c>
      <c r="BM302" s="257" t="s">
        <v>744</v>
      </c>
    </row>
    <row r="303" s="13" customFormat="1">
      <c r="A303" s="13"/>
      <c r="B303" s="259"/>
      <c r="C303" s="260"/>
      <c r="D303" s="261" t="s">
        <v>175</v>
      </c>
      <c r="E303" s="262" t="s">
        <v>1</v>
      </c>
      <c r="F303" s="263" t="s">
        <v>667</v>
      </c>
      <c r="G303" s="260"/>
      <c r="H303" s="264">
        <v>0.59999999999999998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175</v>
      </c>
      <c r="AU303" s="270" t="s">
        <v>91</v>
      </c>
      <c r="AV303" s="13" t="s">
        <v>91</v>
      </c>
      <c r="AW303" s="13" t="s">
        <v>32</v>
      </c>
      <c r="AX303" s="13" t="s">
        <v>76</v>
      </c>
      <c r="AY303" s="270" t="s">
        <v>166</v>
      </c>
    </row>
    <row r="304" s="13" customFormat="1">
      <c r="A304" s="13"/>
      <c r="B304" s="259"/>
      <c r="C304" s="260"/>
      <c r="D304" s="261" t="s">
        <v>175</v>
      </c>
      <c r="E304" s="262" t="s">
        <v>1</v>
      </c>
      <c r="F304" s="263" t="s">
        <v>745</v>
      </c>
      <c r="G304" s="260"/>
      <c r="H304" s="264">
        <v>0.64000000000000001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175</v>
      </c>
      <c r="AU304" s="270" t="s">
        <v>91</v>
      </c>
      <c r="AV304" s="13" t="s">
        <v>91</v>
      </c>
      <c r="AW304" s="13" t="s">
        <v>32</v>
      </c>
      <c r="AX304" s="13" t="s">
        <v>76</v>
      </c>
      <c r="AY304" s="270" t="s">
        <v>166</v>
      </c>
    </row>
    <row r="305" s="14" customFormat="1">
      <c r="A305" s="14"/>
      <c r="B305" s="271"/>
      <c r="C305" s="272"/>
      <c r="D305" s="261" t="s">
        <v>175</v>
      </c>
      <c r="E305" s="273" t="s">
        <v>1</v>
      </c>
      <c r="F305" s="274" t="s">
        <v>183</v>
      </c>
      <c r="G305" s="272"/>
      <c r="H305" s="275">
        <v>1.24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1" t="s">
        <v>175</v>
      </c>
      <c r="AU305" s="281" t="s">
        <v>91</v>
      </c>
      <c r="AV305" s="14" t="s">
        <v>173</v>
      </c>
      <c r="AW305" s="14" t="s">
        <v>32</v>
      </c>
      <c r="AX305" s="14" t="s">
        <v>84</v>
      </c>
      <c r="AY305" s="281" t="s">
        <v>166</v>
      </c>
    </row>
    <row r="306" s="12" customFormat="1" ht="22.8" customHeight="1">
      <c r="A306" s="12"/>
      <c r="B306" s="229"/>
      <c r="C306" s="230"/>
      <c r="D306" s="231" t="s">
        <v>75</v>
      </c>
      <c r="E306" s="243" t="s">
        <v>436</v>
      </c>
      <c r="F306" s="243" t="s">
        <v>437</v>
      </c>
      <c r="G306" s="230"/>
      <c r="H306" s="230"/>
      <c r="I306" s="233"/>
      <c r="J306" s="244">
        <f>BK306</f>
        <v>0</v>
      </c>
      <c r="K306" s="230"/>
      <c r="L306" s="235"/>
      <c r="M306" s="236"/>
      <c r="N306" s="237"/>
      <c r="O306" s="237"/>
      <c r="P306" s="238">
        <f>SUM(P307:P321)</f>
        <v>0</v>
      </c>
      <c r="Q306" s="237"/>
      <c r="R306" s="238">
        <f>SUM(R307:R321)</f>
        <v>0.37949755000000002</v>
      </c>
      <c r="S306" s="237"/>
      <c r="T306" s="239">
        <f>SUM(T307:T321)</f>
        <v>0.0058679999999999991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40" t="s">
        <v>91</v>
      </c>
      <c r="AT306" s="241" t="s">
        <v>75</v>
      </c>
      <c r="AU306" s="241" t="s">
        <v>84</v>
      </c>
      <c r="AY306" s="240" t="s">
        <v>166</v>
      </c>
      <c r="BK306" s="242">
        <f>SUM(BK307:BK321)</f>
        <v>0</v>
      </c>
    </row>
    <row r="307" s="2" customFormat="1" ht="21.75" customHeight="1">
      <c r="A307" s="38"/>
      <c r="B307" s="39"/>
      <c r="C307" s="245" t="s">
        <v>746</v>
      </c>
      <c r="D307" s="245" t="s">
        <v>169</v>
      </c>
      <c r="E307" s="246" t="s">
        <v>747</v>
      </c>
      <c r="F307" s="247" t="s">
        <v>748</v>
      </c>
      <c r="G307" s="248" t="s">
        <v>186</v>
      </c>
      <c r="H307" s="249">
        <v>39.119999999999997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0.00014999999999999999</v>
      </c>
      <c r="T307" s="256">
        <f>S307*H307</f>
        <v>0.0058679999999999991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125</v>
      </c>
      <c r="AT307" s="257" t="s">
        <v>169</v>
      </c>
      <c r="AU307" s="257" t="s">
        <v>91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125</v>
      </c>
      <c r="BM307" s="257" t="s">
        <v>749</v>
      </c>
    </row>
    <row r="308" s="13" customFormat="1">
      <c r="A308" s="13"/>
      <c r="B308" s="259"/>
      <c r="C308" s="260"/>
      <c r="D308" s="261" t="s">
        <v>175</v>
      </c>
      <c r="E308" s="262" t="s">
        <v>465</v>
      </c>
      <c r="F308" s="263" t="s">
        <v>750</v>
      </c>
      <c r="G308" s="260"/>
      <c r="H308" s="264">
        <v>39.119999999999997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175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166</v>
      </c>
    </row>
    <row r="309" s="2" customFormat="1" ht="21.75" customHeight="1">
      <c r="A309" s="38"/>
      <c r="B309" s="39"/>
      <c r="C309" s="245" t="s">
        <v>751</v>
      </c>
      <c r="D309" s="245" t="s">
        <v>169</v>
      </c>
      <c r="E309" s="246" t="s">
        <v>439</v>
      </c>
      <c r="F309" s="247" t="s">
        <v>440</v>
      </c>
      <c r="G309" s="248" t="s">
        <v>186</v>
      </c>
      <c r="H309" s="249">
        <v>83.863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</v>
      </c>
      <c r="R309" s="255">
        <f>Q309*H309</f>
        <v>0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125</v>
      </c>
      <c r="AT309" s="257" t="s">
        <v>169</v>
      </c>
      <c r="AU309" s="257" t="s">
        <v>91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125</v>
      </c>
      <c r="BM309" s="257" t="s">
        <v>752</v>
      </c>
    </row>
    <row r="310" s="13" customFormat="1">
      <c r="A310" s="13"/>
      <c r="B310" s="259"/>
      <c r="C310" s="260"/>
      <c r="D310" s="261" t="s">
        <v>175</v>
      </c>
      <c r="E310" s="262" t="s">
        <v>1</v>
      </c>
      <c r="F310" s="263" t="s">
        <v>753</v>
      </c>
      <c r="G310" s="260"/>
      <c r="H310" s="264">
        <v>83.863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175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166</v>
      </c>
    </row>
    <row r="311" s="2" customFormat="1" ht="16.5" customHeight="1">
      <c r="A311" s="38"/>
      <c r="B311" s="39"/>
      <c r="C311" s="282" t="s">
        <v>754</v>
      </c>
      <c r="D311" s="282" t="s">
        <v>219</v>
      </c>
      <c r="E311" s="283" t="s">
        <v>443</v>
      </c>
      <c r="F311" s="284" t="s">
        <v>444</v>
      </c>
      <c r="G311" s="285" t="s">
        <v>186</v>
      </c>
      <c r="H311" s="286">
        <v>88.055999999999997</v>
      </c>
      <c r="I311" s="287"/>
      <c r="J311" s="288">
        <f>ROUND(I311*H311,2)</f>
        <v>0</v>
      </c>
      <c r="K311" s="289"/>
      <c r="L311" s="290"/>
      <c r="M311" s="291" t="s">
        <v>1</v>
      </c>
      <c r="N311" s="292" t="s">
        <v>42</v>
      </c>
      <c r="O311" s="91"/>
      <c r="P311" s="255">
        <f>O311*H311</f>
        <v>0</v>
      </c>
      <c r="Q311" s="255">
        <v>0</v>
      </c>
      <c r="R311" s="255">
        <f>Q311*H311</f>
        <v>0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332</v>
      </c>
      <c r="AT311" s="257" t="s">
        <v>219</v>
      </c>
      <c r="AU311" s="257" t="s">
        <v>91</v>
      </c>
      <c r="AY311" s="17" t="s">
        <v>166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91</v>
      </c>
      <c r="BK311" s="258">
        <f>ROUND(I311*H311,2)</f>
        <v>0</v>
      </c>
      <c r="BL311" s="17" t="s">
        <v>125</v>
      </c>
      <c r="BM311" s="257" t="s">
        <v>755</v>
      </c>
    </row>
    <row r="312" s="13" customFormat="1">
      <c r="A312" s="13"/>
      <c r="B312" s="259"/>
      <c r="C312" s="260"/>
      <c r="D312" s="261" t="s">
        <v>175</v>
      </c>
      <c r="E312" s="260"/>
      <c r="F312" s="263" t="s">
        <v>756</v>
      </c>
      <c r="G312" s="260"/>
      <c r="H312" s="264">
        <v>88.055999999999997</v>
      </c>
      <c r="I312" s="265"/>
      <c r="J312" s="260"/>
      <c r="K312" s="260"/>
      <c r="L312" s="266"/>
      <c r="M312" s="267"/>
      <c r="N312" s="268"/>
      <c r="O312" s="268"/>
      <c r="P312" s="268"/>
      <c r="Q312" s="268"/>
      <c r="R312" s="268"/>
      <c r="S312" s="268"/>
      <c r="T312" s="26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0" t="s">
        <v>175</v>
      </c>
      <c r="AU312" s="270" t="s">
        <v>91</v>
      </c>
      <c r="AV312" s="13" t="s">
        <v>91</v>
      </c>
      <c r="AW312" s="13" t="s">
        <v>4</v>
      </c>
      <c r="AX312" s="13" t="s">
        <v>84</v>
      </c>
      <c r="AY312" s="270" t="s">
        <v>166</v>
      </c>
    </row>
    <row r="313" s="2" customFormat="1" ht="21.75" customHeight="1">
      <c r="A313" s="38"/>
      <c r="B313" s="39"/>
      <c r="C313" s="245" t="s">
        <v>757</v>
      </c>
      <c r="D313" s="245" t="s">
        <v>169</v>
      </c>
      <c r="E313" s="246" t="s">
        <v>758</v>
      </c>
      <c r="F313" s="247" t="s">
        <v>759</v>
      </c>
      <c r="G313" s="248" t="s">
        <v>186</v>
      </c>
      <c r="H313" s="249">
        <v>69.995000000000005</v>
      </c>
      <c r="I313" s="250"/>
      <c r="J313" s="251">
        <f>ROUND(I313*H313,2)</f>
        <v>0</v>
      </c>
      <c r="K313" s="252"/>
      <c r="L313" s="44"/>
      <c r="M313" s="253" t="s">
        <v>1</v>
      </c>
      <c r="N313" s="254" t="s">
        <v>42</v>
      </c>
      <c r="O313" s="91"/>
      <c r="P313" s="255">
        <f>O313*H313</f>
        <v>0</v>
      </c>
      <c r="Q313" s="255">
        <v>0.00020000000000000001</v>
      </c>
      <c r="R313" s="255">
        <f>Q313*H313</f>
        <v>0.013999000000000001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125</v>
      </c>
      <c r="AT313" s="257" t="s">
        <v>169</v>
      </c>
      <c r="AU313" s="257" t="s">
        <v>91</v>
      </c>
      <c r="AY313" s="17" t="s">
        <v>166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91</v>
      </c>
      <c r="BK313" s="258">
        <f>ROUND(I313*H313,2)</f>
        <v>0</v>
      </c>
      <c r="BL313" s="17" t="s">
        <v>125</v>
      </c>
      <c r="BM313" s="257" t="s">
        <v>760</v>
      </c>
    </row>
    <row r="314" s="15" customFormat="1">
      <c r="A314" s="15"/>
      <c r="B314" s="299"/>
      <c r="C314" s="300"/>
      <c r="D314" s="261" t="s">
        <v>175</v>
      </c>
      <c r="E314" s="301" t="s">
        <v>1</v>
      </c>
      <c r="F314" s="302" t="s">
        <v>761</v>
      </c>
      <c r="G314" s="300"/>
      <c r="H314" s="301" t="s">
        <v>1</v>
      </c>
      <c r="I314" s="303"/>
      <c r="J314" s="300"/>
      <c r="K314" s="300"/>
      <c r="L314" s="304"/>
      <c r="M314" s="305"/>
      <c r="N314" s="306"/>
      <c r="O314" s="306"/>
      <c r="P314" s="306"/>
      <c r="Q314" s="306"/>
      <c r="R314" s="306"/>
      <c r="S314" s="306"/>
      <c r="T314" s="30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8" t="s">
        <v>175</v>
      </c>
      <c r="AU314" s="308" t="s">
        <v>91</v>
      </c>
      <c r="AV314" s="15" t="s">
        <v>84</v>
      </c>
      <c r="AW314" s="15" t="s">
        <v>32</v>
      </c>
      <c r="AX314" s="15" t="s">
        <v>76</v>
      </c>
      <c r="AY314" s="308" t="s">
        <v>166</v>
      </c>
    </row>
    <row r="315" s="13" customFormat="1">
      <c r="A315" s="13"/>
      <c r="B315" s="259"/>
      <c r="C315" s="260"/>
      <c r="D315" s="261" t="s">
        <v>175</v>
      </c>
      <c r="E315" s="262" t="s">
        <v>491</v>
      </c>
      <c r="F315" s="263" t="s">
        <v>762</v>
      </c>
      <c r="G315" s="260"/>
      <c r="H315" s="264">
        <v>69.995000000000005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175</v>
      </c>
      <c r="AU315" s="270" t="s">
        <v>91</v>
      </c>
      <c r="AV315" s="13" t="s">
        <v>91</v>
      </c>
      <c r="AW315" s="13" t="s">
        <v>32</v>
      </c>
      <c r="AX315" s="13" t="s">
        <v>84</v>
      </c>
      <c r="AY315" s="270" t="s">
        <v>166</v>
      </c>
    </row>
    <row r="316" s="2" customFormat="1" ht="21.75" customHeight="1">
      <c r="A316" s="38"/>
      <c r="B316" s="39"/>
      <c r="C316" s="245" t="s">
        <v>763</v>
      </c>
      <c r="D316" s="245" t="s">
        <v>169</v>
      </c>
      <c r="E316" s="246" t="s">
        <v>764</v>
      </c>
      <c r="F316" s="247" t="s">
        <v>765</v>
      </c>
      <c r="G316" s="248" t="s">
        <v>186</v>
      </c>
      <c r="H316" s="249">
        <v>79.995000000000005</v>
      </c>
      <c r="I316" s="250"/>
      <c r="J316" s="251">
        <f>ROUND(I316*H316,2)</f>
        <v>0</v>
      </c>
      <c r="K316" s="252"/>
      <c r="L316" s="44"/>
      <c r="M316" s="253" t="s">
        <v>1</v>
      </c>
      <c r="N316" s="254" t="s">
        <v>42</v>
      </c>
      <c r="O316" s="91"/>
      <c r="P316" s="255">
        <f>O316*H316</f>
        <v>0</v>
      </c>
      <c r="Q316" s="255">
        <v>0.00029</v>
      </c>
      <c r="R316" s="255">
        <f>Q316*H316</f>
        <v>0.023198550000000002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125</v>
      </c>
      <c r="AT316" s="257" t="s">
        <v>169</v>
      </c>
      <c r="AU316" s="257" t="s">
        <v>91</v>
      </c>
      <c r="AY316" s="17" t="s">
        <v>166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7" t="s">
        <v>91</v>
      </c>
      <c r="BK316" s="258">
        <f>ROUND(I316*H316,2)</f>
        <v>0</v>
      </c>
      <c r="BL316" s="17" t="s">
        <v>125</v>
      </c>
      <c r="BM316" s="257" t="s">
        <v>766</v>
      </c>
    </row>
    <row r="317" s="13" customFormat="1">
      <c r="A317" s="13"/>
      <c r="B317" s="259"/>
      <c r="C317" s="260"/>
      <c r="D317" s="261" t="s">
        <v>175</v>
      </c>
      <c r="E317" s="262" t="s">
        <v>1</v>
      </c>
      <c r="F317" s="263" t="s">
        <v>767</v>
      </c>
      <c r="G317" s="260"/>
      <c r="H317" s="264">
        <v>79.995000000000005</v>
      </c>
      <c r="I317" s="265"/>
      <c r="J317" s="260"/>
      <c r="K317" s="260"/>
      <c r="L317" s="266"/>
      <c r="M317" s="267"/>
      <c r="N317" s="268"/>
      <c r="O317" s="268"/>
      <c r="P317" s="268"/>
      <c r="Q317" s="268"/>
      <c r="R317" s="268"/>
      <c r="S317" s="268"/>
      <c r="T317" s="26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175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166</v>
      </c>
    </row>
    <row r="318" s="2" customFormat="1" ht="21.75" customHeight="1">
      <c r="A318" s="38"/>
      <c r="B318" s="39"/>
      <c r="C318" s="245" t="s">
        <v>768</v>
      </c>
      <c r="D318" s="245" t="s">
        <v>169</v>
      </c>
      <c r="E318" s="246" t="s">
        <v>769</v>
      </c>
      <c r="F318" s="247" t="s">
        <v>770</v>
      </c>
      <c r="G318" s="248" t="s">
        <v>172</v>
      </c>
      <c r="H318" s="249">
        <v>26.059999999999999</v>
      </c>
      <c r="I318" s="250"/>
      <c r="J318" s="251">
        <f>ROUND(I318*H318,2)</f>
        <v>0</v>
      </c>
      <c r="K318" s="252"/>
      <c r="L318" s="44"/>
      <c r="M318" s="253" t="s">
        <v>1</v>
      </c>
      <c r="N318" s="254" t="s">
        <v>42</v>
      </c>
      <c r="O318" s="91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125</v>
      </c>
      <c r="AT318" s="257" t="s">
        <v>169</v>
      </c>
      <c r="AU318" s="257" t="s">
        <v>91</v>
      </c>
      <c r="AY318" s="17" t="s">
        <v>166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7" t="s">
        <v>91</v>
      </c>
      <c r="BK318" s="258">
        <f>ROUND(I318*H318,2)</f>
        <v>0</v>
      </c>
      <c r="BL318" s="17" t="s">
        <v>125</v>
      </c>
      <c r="BM318" s="257" t="s">
        <v>771</v>
      </c>
    </row>
    <row r="319" s="13" customFormat="1">
      <c r="A319" s="13"/>
      <c r="B319" s="259"/>
      <c r="C319" s="260"/>
      <c r="D319" s="261" t="s">
        <v>175</v>
      </c>
      <c r="E319" s="262" t="s">
        <v>1</v>
      </c>
      <c r="F319" s="263" t="s">
        <v>772</v>
      </c>
      <c r="G319" s="260"/>
      <c r="H319" s="264">
        <v>26.059999999999999</v>
      </c>
      <c r="I319" s="265"/>
      <c r="J319" s="260"/>
      <c r="K319" s="260"/>
      <c r="L319" s="266"/>
      <c r="M319" s="267"/>
      <c r="N319" s="268"/>
      <c r="O319" s="268"/>
      <c r="P319" s="268"/>
      <c r="Q319" s="268"/>
      <c r="R319" s="268"/>
      <c r="S319" s="268"/>
      <c r="T319" s="26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0" t="s">
        <v>175</v>
      </c>
      <c r="AU319" s="270" t="s">
        <v>91</v>
      </c>
      <c r="AV319" s="13" t="s">
        <v>91</v>
      </c>
      <c r="AW319" s="13" t="s">
        <v>32</v>
      </c>
      <c r="AX319" s="13" t="s">
        <v>84</v>
      </c>
      <c r="AY319" s="270" t="s">
        <v>166</v>
      </c>
    </row>
    <row r="320" s="2" customFormat="1" ht="16.5" customHeight="1">
      <c r="A320" s="38"/>
      <c r="B320" s="39"/>
      <c r="C320" s="245" t="s">
        <v>773</v>
      </c>
      <c r="D320" s="245" t="s">
        <v>169</v>
      </c>
      <c r="E320" s="246" t="s">
        <v>774</v>
      </c>
      <c r="F320" s="247" t="s">
        <v>775</v>
      </c>
      <c r="G320" s="248" t="s">
        <v>186</v>
      </c>
      <c r="H320" s="249">
        <v>39.119999999999997</v>
      </c>
      <c r="I320" s="250"/>
      <c r="J320" s="251">
        <f>ROUND(I320*H320,2)</f>
        <v>0</v>
      </c>
      <c r="K320" s="252"/>
      <c r="L320" s="44"/>
      <c r="M320" s="253" t="s">
        <v>1</v>
      </c>
      <c r="N320" s="254" t="s">
        <v>42</v>
      </c>
      <c r="O320" s="91"/>
      <c r="P320" s="255">
        <f>O320*H320</f>
        <v>0</v>
      </c>
      <c r="Q320" s="255">
        <v>0.0087500000000000008</v>
      </c>
      <c r="R320" s="255">
        <f>Q320*H320</f>
        <v>0.34229999999999999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125</v>
      </c>
      <c r="AT320" s="257" t="s">
        <v>169</v>
      </c>
      <c r="AU320" s="257" t="s">
        <v>91</v>
      </c>
      <c r="AY320" s="17" t="s">
        <v>166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91</v>
      </c>
      <c r="BK320" s="258">
        <f>ROUND(I320*H320,2)</f>
        <v>0</v>
      </c>
      <c r="BL320" s="17" t="s">
        <v>125</v>
      </c>
      <c r="BM320" s="257" t="s">
        <v>776</v>
      </c>
    </row>
    <row r="321" s="13" customFormat="1">
      <c r="A321" s="13"/>
      <c r="B321" s="259"/>
      <c r="C321" s="260"/>
      <c r="D321" s="261" t="s">
        <v>175</v>
      </c>
      <c r="E321" s="262" t="s">
        <v>1</v>
      </c>
      <c r="F321" s="263" t="s">
        <v>465</v>
      </c>
      <c r="G321" s="260"/>
      <c r="H321" s="264">
        <v>39.119999999999997</v>
      </c>
      <c r="I321" s="265"/>
      <c r="J321" s="260"/>
      <c r="K321" s="260"/>
      <c r="L321" s="266"/>
      <c r="M321" s="309"/>
      <c r="N321" s="310"/>
      <c r="O321" s="310"/>
      <c r="P321" s="310"/>
      <c r="Q321" s="310"/>
      <c r="R321" s="310"/>
      <c r="S321" s="310"/>
      <c r="T321" s="31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0" t="s">
        <v>175</v>
      </c>
      <c r="AU321" s="270" t="s">
        <v>91</v>
      </c>
      <c r="AV321" s="13" t="s">
        <v>91</v>
      </c>
      <c r="AW321" s="13" t="s">
        <v>32</v>
      </c>
      <c r="AX321" s="13" t="s">
        <v>84</v>
      </c>
      <c r="AY321" s="270" t="s">
        <v>166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193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uS8gtI6PyWjF4JLYDmdaoXhplZC3738tc77vNH54vDOxRcHR1NpXtm6sjLeLiA1PD7hszXlD8ZcclLZuaHrZOg==" hashValue="fZxGhYZ7fg+51FKLdqmQTK4rjY2v/olOXqREsWK9FaHnQHiSSWVI0aEsxzkaLVl+P2mcHvyl8E4fpCnXLlFn5w==" algorithmName="SHA-512" password="CC35"/>
  <autoFilter ref="C135:K3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461</v>
      </c>
      <c r="BA2" s="147" t="s">
        <v>461</v>
      </c>
      <c r="BB2" s="147" t="s">
        <v>1</v>
      </c>
      <c r="BC2" s="147" t="s">
        <v>777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463</v>
      </c>
      <c r="BA3" s="147" t="s">
        <v>463</v>
      </c>
      <c r="BB3" s="147" t="s">
        <v>1</v>
      </c>
      <c r="BC3" s="147" t="s">
        <v>778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465</v>
      </c>
      <c r="BA4" s="147" t="s">
        <v>465</v>
      </c>
      <c r="BB4" s="147" t="s">
        <v>1</v>
      </c>
      <c r="BC4" s="147" t="s">
        <v>779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467</v>
      </c>
      <c r="BA5" s="147" t="s">
        <v>467</v>
      </c>
      <c r="BB5" s="147" t="s">
        <v>1</v>
      </c>
      <c r="BC5" s="147" t="s">
        <v>780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469</v>
      </c>
      <c r="BA6" s="147" t="s">
        <v>469</v>
      </c>
      <c r="BB6" s="147" t="s">
        <v>1</v>
      </c>
      <c r="BC6" s="147" t="s">
        <v>778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B</v>
      </c>
      <c r="F7" s="153"/>
      <c r="G7" s="153"/>
      <c r="H7" s="153"/>
      <c r="I7" s="146"/>
      <c r="L7" s="20"/>
      <c r="AZ7" s="147" t="s">
        <v>470</v>
      </c>
      <c r="BA7" s="147" t="s">
        <v>470</v>
      </c>
      <c r="BB7" s="147" t="s">
        <v>1</v>
      </c>
      <c r="BC7" s="147" t="s">
        <v>781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472</v>
      </c>
      <c r="BA8" s="147" t="s">
        <v>472</v>
      </c>
      <c r="BB8" s="147" t="s">
        <v>1</v>
      </c>
      <c r="BC8" s="147" t="s">
        <v>218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473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474</v>
      </c>
      <c r="BA9" s="147" t="s">
        <v>474</v>
      </c>
      <c r="BB9" s="147" t="s">
        <v>1</v>
      </c>
      <c r="BC9" s="147" t="s">
        <v>76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475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173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782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476</v>
      </c>
      <c r="BA11" s="147" t="s">
        <v>476</v>
      </c>
      <c r="BB11" s="147" t="s">
        <v>1</v>
      </c>
      <c r="BC11" s="147" t="s">
        <v>783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479</v>
      </c>
      <c r="BA12" s="147" t="s">
        <v>480</v>
      </c>
      <c r="BB12" s="147" t="s">
        <v>1</v>
      </c>
      <c r="BC12" s="147" t="s">
        <v>784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100</v>
      </c>
      <c r="BA13" s="147" t="s">
        <v>100</v>
      </c>
      <c r="BB13" s="147" t="s">
        <v>1</v>
      </c>
      <c r="BC13" s="147" t="s">
        <v>482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7. 4. 2021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483</v>
      </c>
      <c r="BA14" s="147" t="s">
        <v>483</v>
      </c>
      <c r="BB14" s="147" t="s">
        <v>1</v>
      </c>
      <c r="BC14" s="147" t="s">
        <v>785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485</v>
      </c>
      <c r="BA15" s="147" t="s">
        <v>485</v>
      </c>
      <c r="BB15" s="147" t="s">
        <v>1</v>
      </c>
      <c r="BC15" s="147" t="s">
        <v>786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486</v>
      </c>
      <c r="BA16" s="147" t="s">
        <v>487</v>
      </c>
      <c r="BB16" s="147" t="s">
        <v>1</v>
      </c>
      <c r="BC16" s="147" t="s">
        <v>488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489</v>
      </c>
      <c r="BA17" s="147" t="s">
        <v>490</v>
      </c>
      <c r="BB17" s="147" t="s">
        <v>1</v>
      </c>
      <c r="BC17" s="147" t="s">
        <v>7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495</v>
      </c>
      <c r="BA18" s="147" t="s">
        <v>496</v>
      </c>
      <c r="BB18" s="147" t="s">
        <v>1</v>
      </c>
      <c r="BC18" s="147" t="s">
        <v>218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491</v>
      </c>
      <c r="BA19" s="147" t="s">
        <v>492</v>
      </c>
      <c r="BB19" s="147" t="s">
        <v>1</v>
      </c>
      <c r="BC19" s="147" t="s">
        <v>787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ROUND((SUM(BE136:BE320)),  2)</f>
        <v>0</v>
      </c>
      <c r="G35" s="38"/>
      <c r="H35" s="38"/>
      <c r="I35" s="172">
        <v>0.20999999999999999</v>
      </c>
      <c r="J35" s="171">
        <f>ROUND(((SUM(BE136:BE320))*I35),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ROUND((SUM(BF136:BF320)),  2)</f>
        <v>0</v>
      </c>
      <c r="G36" s="38"/>
      <c r="H36" s="38"/>
      <c r="I36" s="172">
        <v>0.14999999999999999</v>
      </c>
      <c r="J36" s="171">
        <f>ROUND(((SUM(BF136:BF320))*I36),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ROUND((SUM(BG136:BG320)),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ROUND((SUM(BH136:BH320)),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ROUND((SUM(BI136:BI320)),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B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473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475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č.p.206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7. 4. 2021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</v>
      </c>
      <c r="G93" s="40"/>
      <c r="H93" s="40"/>
      <c r="I93" s="157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497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498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146</v>
      </c>
      <c r="E108" s="212"/>
      <c r="F108" s="212"/>
      <c r="G108" s="212"/>
      <c r="H108" s="212"/>
      <c r="I108" s="213"/>
      <c r="J108" s="214">
        <f>J210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499</v>
      </c>
      <c r="E109" s="212"/>
      <c r="F109" s="212"/>
      <c r="G109" s="212"/>
      <c r="H109" s="212"/>
      <c r="I109" s="213"/>
      <c r="J109" s="214">
        <f>J225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500</v>
      </c>
      <c r="E110" s="212"/>
      <c r="F110" s="212"/>
      <c r="G110" s="212"/>
      <c r="H110" s="212"/>
      <c r="I110" s="213"/>
      <c r="J110" s="214">
        <f>J229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501</v>
      </c>
      <c r="E111" s="212"/>
      <c r="F111" s="212"/>
      <c r="G111" s="212"/>
      <c r="H111" s="212"/>
      <c r="I111" s="213"/>
      <c r="J111" s="214">
        <f>J248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502</v>
      </c>
      <c r="E112" s="212"/>
      <c r="F112" s="212"/>
      <c r="G112" s="212"/>
      <c r="H112" s="212"/>
      <c r="I112" s="213"/>
      <c r="J112" s="214">
        <f>J251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J256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148</v>
      </c>
      <c r="E114" s="212"/>
      <c r="F114" s="212"/>
      <c r="G114" s="212"/>
      <c r="H114" s="212"/>
      <c r="I114" s="213"/>
      <c r="J114" s="214">
        <f>J305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3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6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151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97" t="str">
        <f>E7</f>
        <v>Stavební úpravy BD Milín - Rekonstrukce chodeb a suterénu blok B</v>
      </c>
      <c r="F124" s="32"/>
      <c r="G124" s="32"/>
      <c r="H124" s="32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114</v>
      </c>
      <c r="D125" s="22"/>
      <c r="E125" s="22"/>
      <c r="F125" s="22"/>
      <c r="G125" s="22"/>
      <c r="H125" s="22"/>
      <c r="I125" s="146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97" t="s">
        <v>473</v>
      </c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475</v>
      </c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02 - č.p.206</v>
      </c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Milín</v>
      </c>
      <c r="G130" s="40"/>
      <c r="H130" s="40"/>
      <c r="I130" s="157" t="s">
        <v>22</v>
      </c>
      <c r="J130" s="79" t="str">
        <f>IF(J14="","",J14)</f>
        <v>7. 4. 2021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Obec Milín</v>
      </c>
      <c r="G132" s="40"/>
      <c r="H132" s="40"/>
      <c r="I132" s="157" t="s">
        <v>30</v>
      </c>
      <c r="J132" s="36" t="str">
        <f>E23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157" t="s">
        <v>33</v>
      </c>
      <c r="J133" s="36" t="str">
        <f>E26</f>
        <v>Ing. Jitka Dupalová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55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6"/>
      <c r="B135" s="217"/>
      <c r="C135" s="218" t="s">
        <v>152</v>
      </c>
      <c r="D135" s="219" t="s">
        <v>61</v>
      </c>
      <c r="E135" s="219" t="s">
        <v>57</v>
      </c>
      <c r="F135" s="219" t="s">
        <v>58</v>
      </c>
      <c r="G135" s="219" t="s">
        <v>153</v>
      </c>
      <c r="H135" s="219" t="s">
        <v>154</v>
      </c>
      <c r="I135" s="220" t="s">
        <v>155</v>
      </c>
      <c r="J135" s="221" t="s">
        <v>135</v>
      </c>
      <c r="K135" s="222" t="s">
        <v>156</v>
      </c>
      <c r="L135" s="223"/>
      <c r="M135" s="100" t="s">
        <v>1</v>
      </c>
      <c r="N135" s="101" t="s">
        <v>40</v>
      </c>
      <c r="O135" s="101" t="s">
        <v>157</v>
      </c>
      <c r="P135" s="101" t="s">
        <v>158</v>
      </c>
      <c r="Q135" s="101" t="s">
        <v>159</v>
      </c>
      <c r="R135" s="101" t="s">
        <v>160</v>
      </c>
      <c r="S135" s="101" t="s">
        <v>161</v>
      </c>
      <c r="T135" s="102" t="s">
        <v>162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</row>
    <row r="136" s="2" customFormat="1" ht="22.8" customHeight="1">
      <c r="A136" s="38"/>
      <c r="B136" s="39"/>
      <c r="C136" s="107" t="s">
        <v>163</v>
      </c>
      <c r="D136" s="40"/>
      <c r="E136" s="40"/>
      <c r="F136" s="40"/>
      <c r="G136" s="40"/>
      <c r="H136" s="40"/>
      <c r="I136" s="155"/>
      <c r="J136" s="224">
        <f>BK136</f>
        <v>0</v>
      </c>
      <c r="K136" s="40"/>
      <c r="L136" s="44"/>
      <c r="M136" s="103"/>
      <c r="N136" s="225"/>
      <c r="O136" s="104"/>
      <c r="P136" s="226">
        <f>P137+P195</f>
        <v>0</v>
      </c>
      <c r="Q136" s="104"/>
      <c r="R136" s="226">
        <f>R137+R195</f>
        <v>2.1638500299999999</v>
      </c>
      <c r="S136" s="104"/>
      <c r="T136" s="227">
        <f>T137+T195</f>
        <v>0.73890239999999996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137</v>
      </c>
      <c r="BK136" s="228">
        <f>BK137+BK195</f>
        <v>0</v>
      </c>
    </row>
    <row r="137" s="12" customFormat="1" ht="25.92" customHeight="1">
      <c r="A137" s="12"/>
      <c r="B137" s="229"/>
      <c r="C137" s="230"/>
      <c r="D137" s="231" t="s">
        <v>75</v>
      </c>
      <c r="E137" s="232" t="s">
        <v>164</v>
      </c>
      <c r="F137" s="232" t="s">
        <v>165</v>
      </c>
      <c r="G137" s="230"/>
      <c r="H137" s="230"/>
      <c r="I137" s="233"/>
      <c r="J137" s="234">
        <f>BK137</f>
        <v>0</v>
      </c>
      <c r="K137" s="230"/>
      <c r="L137" s="235"/>
      <c r="M137" s="236"/>
      <c r="N137" s="237"/>
      <c r="O137" s="237"/>
      <c r="P137" s="238">
        <f>P138+P143+P169+P187+P193</f>
        <v>0</v>
      </c>
      <c r="Q137" s="237"/>
      <c r="R137" s="238">
        <f>R138+R143+R169+R187+R193</f>
        <v>1.1413944999999999</v>
      </c>
      <c r="S137" s="237"/>
      <c r="T137" s="239">
        <f>T138+T143+T169+T187+T193</f>
        <v>0.4864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76</v>
      </c>
      <c r="AY137" s="240" t="s">
        <v>166</v>
      </c>
      <c r="BK137" s="242">
        <f>BK138+BK143+BK169+BK187+BK193</f>
        <v>0</v>
      </c>
    </row>
    <row r="138" s="12" customFormat="1" ht="22.8" customHeight="1">
      <c r="A138" s="12"/>
      <c r="B138" s="229"/>
      <c r="C138" s="230"/>
      <c r="D138" s="231" t="s">
        <v>75</v>
      </c>
      <c r="E138" s="243" t="s">
        <v>167</v>
      </c>
      <c r="F138" s="243" t="s">
        <v>168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SUM(P139:P142)</f>
        <v>0</v>
      </c>
      <c r="Q138" s="237"/>
      <c r="R138" s="238">
        <f>SUM(R139:R142)</f>
        <v>0.25625999999999999</v>
      </c>
      <c r="S138" s="237"/>
      <c r="T138" s="23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84</v>
      </c>
      <c r="AT138" s="241" t="s">
        <v>75</v>
      </c>
      <c r="AU138" s="241" t="s">
        <v>84</v>
      </c>
      <c r="AY138" s="240" t="s">
        <v>166</v>
      </c>
      <c r="BK138" s="242">
        <f>SUM(BK139:BK142)</f>
        <v>0</v>
      </c>
    </row>
    <row r="139" s="2" customFormat="1" ht="21.75" customHeight="1">
      <c r="A139" s="38"/>
      <c r="B139" s="39"/>
      <c r="C139" s="245" t="s">
        <v>84</v>
      </c>
      <c r="D139" s="245" t="s">
        <v>169</v>
      </c>
      <c r="E139" s="246" t="s">
        <v>503</v>
      </c>
      <c r="F139" s="247" t="s">
        <v>504</v>
      </c>
      <c r="G139" s="248" t="s">
        <v>186</v>
      </c>
      <c r="H139" s="249">
        <v>2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42</v>
      </c>
      <c r="O139" s="91"/>
      <c r="P139" s="255">
        <f>O139*H139</f>
        <v>0</v>
      </c>
      <c r="Q139" s="255">
        <v>0.12812999999999999</v>
      </c>
      <c r="R139" s="255">
        <f>Q139*H139</f>
        <v>0.25625999999999999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173</v>
      </c>
      <c r="AT139" s="257" t="s">
        <v>169</v>
      </c>
      <c r="AU139" s="257" t="s">
        <v>91</v>
      </c>
      <c r="AY139" s="17" t="s">
        <v>166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91</v>
      </c>
      <c r="BK139" s="258">
        <f>ROUND(I139*H139,2)</f>
        <v>0</v>
      </c>
      <c r="BL139" s="17" t="s">
        <v>173</v>
      </c>
      <c r="BM139" s="257" t="s">
        <v>788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3" customFormat="1">
      <c r="A141" s="13"/>
      <c r="B141" s="259"/>
      <c r="C141" s="260"/>
      <c r="D141" s="261" t="s">
        <v>175</v>
      </c>
      <c r="E141" s="262" t="s">
        <v>1</v>
      </c>
      <c r="F141" s="263" t="s">
        <v>507</v>
      </c>
      <c r="G141" s="260"/>
      <c r="H141" s="264">
        <v>1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175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166</v>
      </c>
    </row>
    <row r="142" s="14" customFormat="1">
      <c r="A142" s="14"/>
      <c r="B142" s="271"/>
      <c r="C142" s="272"/>
      <c r="D142" s="261" t="s">
        <v>175</v>
      </c>
      <c r="E142" s="273" t="s">
        <v>1</v>
      </c>
      <c r="F142" s="274" t="s">
        <v>183</v>
      </c>
      <c r="G142" s="272"/>
      <c r="H142" s="275">
        <v>2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175</v>
      </c>
      <c r="AU142" s="281" t="s">
        <v>91</v>
      </c>
      <c r="AV142" s="14" t="s">
        <v>173</v>
      </c>
      <c r="AW142" s="14" t="s">
        <v>32</v>
      </c>
      <c r="AX142" s="14" t="s">
        <v>84</v>
      </c>
      <c r="AY142" s="281" t="s">
        <v>166</v>
      </c>
    </row>
    <row r="143" s="12" customFormat="1" ht="22.8" customHeight="1">
      <c r="A143" s="12"/>
      <c r="B143" s="229"/>
      <c r="C143" s="230"/>
      <c r="D143" s="231" t="s">
        <v>75</v>
      </c>
      <c r="E143" s="243" t="s">
        <v>198</v>
      </c>
      <c r="F143" s="243" t="s">
        <v>203</v>
      </c>
      <c r="G143" s="230"/>
      <c r="H143" s="230"/>
      <c r="I143" s="233"/>
      <c r="J143" s="244">
        <f>BK143</f>
        <v>0</v>
      </c>
      <c r="K143" s="230"/>
      <c r="L143" s="235"/>
      <c r="M143" s="236"/>
      <c r="N143" s="237"/>
      <c r="O143" s="237"/>
      <c r="P143" s="238">
        <f>SUM(P144:P168)</f>
        <v>0</v>
      </c>
      <c r="Q143" s="237"/>
      <c r="R143" s="238">
        <f>SUM(R144:R168)</f>
        <v>0.82901559999999996</v>
      </c>
      <c r="S143" s="237"/>
      <c r="T143" s="239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0" t="s">
        <v>84</v>
      </c>
      <c r="AT143" s="241" t="s">
        <v>75</v>
      </c>
      <c r="AU143" s="241" t="s">
        <v>84</v>
      </c>
      <c r="AY143" s="240" t="s">
        <v>166</v>
      </c>
      <c r="BK143" s="242">
        <f>SUM(BK144:BK168)</f>
        <v>0</v>
      </c>
    </row>
    <row r="144" s="2" customFormat="1" ht="21.75" customHeight="1">
      <c r="A144" s="38"/>
      <c r="B144" s="39"/>
      <c r="C144" s="245" t="s">
        <v>91</v>
      </c>
      <c r="D144" s="245" t="s">
        <v>169</v>
      </c>
      <c r="E144" s="246" t="s">
        <v>508</v>
      </c>
      <c r="F144" s="247" t="s">
        <v>509</v>
      </c>
      <c r="G144" s="248" t="s">
        <v>186</v>
      </c>
      <c r="H144" s="249">
        <v>37.079999999999998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0.0030000000000000001</v>
      </c>
      <c r="R144" s="255">
        <f>Q144*H144</f>
        <v>0.11123999999999999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173</v>
      </c>
      <c r="AT144" s="257" t="s">
        <v>169</v>
      </c>
      <c r="AU144" s="257" t="s">
        <v>91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173</v>
      </c>
      <c r="BM144" s="257" t="s">
        <v>789</v>
      </c>
    </row>
    <row r="145" s="13" customFormat="1">
      <c r="A145" s="13"/>
      <c r="B145" s="259"/>
      <c r="C145" s="260"/>
      <c r="D145" s="261" t="s">
        <v>175</v>
      </c>
      <c r="E145" s="262" t="s">
        <v>461</v>
      </c>
      <c r="F145" s="263" t="s">
        <v>790</v>
      </c>
      <c r="G145" s="260"/>
      <c r="H145" s="264">
        <v>37.079999999999998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166</v>
      </c>
    </row>
    <row r="146" s="13" customFormat="1">
      <c r="A146" s="13"/>
      <c r="B146" s="259"/>
      <c r="C146" s="260"/>
      <c r="D146" s="261" t="s">
        <v>175</v>
      </c>
      <c r="E146" s="262" t="s">
        <v>1</v>
      </c>
      <c r="F146" s="263" t="s">
        <v>461</v>
      </c>
      <c r="G146" s="260"/>
      <c r="H146" s="264">
        <v>37.079999999999998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175</v>
      </c>
      <c r="AU146" s="270" t="s">
        <v>91</v>
      </c>
      <c r="AV146" s="13" t="s">
        <v>91</v>
      </c>
      <c r="AW146" s="13" t="s">
        <v>32</v>
      </c>
      <c r="AX146" s="13" t="s">
        <v>84</v>
      </c>
      <c r="AY146" s="270" t="s">
        <v>166</v>
      </c>
    </row>
    <row r="147" s="2" customFormat="1" ht="21.75" customHeight="1">
      <c r="A147" s="38"/>
      <c r="B147" s="39"/>
      <c r="C147" s="245" t="s">
        <v>167</v>
      </c>
      <c r="D147" s="245" t="s">
        <v>169</v>
      </c>
      <c r="E147" s="246" t="s">
        <v>209</v>
      </c>
      <c r="F147" s="247" t="s">
        <v>210</v>
      </c>
      <c r="G147" s="248" t="s">
        <v>186</v>
      </c>
      <c r="H147" s="249">
        <v>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0.0043800000000000002</v>
      </c>
      <c r="R147" s="255">
        <f>Q147*H147</f>
        <v>0.0087600000000000004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173</v>
      </c>
      <c r="AT147" s="257" t="s">
        <v>169</v>
      </c>
      <c r="AU147" s="257" t="s">
        <v>91</v>
      </c>
      <c r="AY147" s="17" t="s">
        <v>166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173</v>
      </c>
      <c r="BM147" s="257" t="s">
        <v>791</v>
      </c>
    </row>
    <row r="148" s="13" customFormat="1">
      <c r="A148" s="13"/>
      <c r="B148" s="259"/>
      <c r="C148" s="260"/>
      <c r="D148" s="261" t="s">
        <v>175</v>
      </c>
      <c r="E148" s="262" t="s">
        <v>1</v>
      </c>
      <c r="F148" s="263" t="s">
        <v>91</v>
      </c>
      <c r="G148" s="260"/>
      <c r="H148" s="264">
        <v>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175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166</v>
      </c>
    </row>
    <row r="149" s="2" customFormat="1" ht="21.75" customHeight="1">
      <c r="A149" s="38"/>
      <c r="B149" s="39"/>
      <c r="C149" s="245" t="s">
        <v>173</v>
      </c>
      <c r="D149" s="245" t="s">
        <v>169</v>
      </c>
      <c r="E149" s="246" t="s">
        <v>513</v>
      </c>
      <c r="F149" s="247" t="s">
        <v>514</v>
      </c>
      <c r="G149" s="248" t="s">
        <v>186</v>
      </c>
      <c r="H149" s="249">
        <v>105.595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0.0030000000000000001</v>
      </c>
      <c r="R149" s="255">
        <f>Q149*H149</f>
        <v>0.31678499999999998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173</v>
      </c>
      <c r="AT149" s="257" t="s">
        <v>169</v>
      </c>
      <c r="AU149" s="257" t="s">
        <v>91</v>
      </c>
      <c r="AY149" s="17" t="s">
        <v>166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173</v>
      </c>
      <c r="BM149" s="257" t="s">
        <v>792</v>
      </c>
    </row>
    <row r="150" s="13" customFormat="1">
      <c r="A150" s="13"/>
      <c r="B150" s="259"/>
      <c r="C150" s="260"/>
      <c r="D150" s="261" t="s">
        <v>175</v>
      </c>
      <c r="E150" s="262" t="s">
        <v>1</v>
      </c>
      <c r="F150" s="263" t="s">
        <v>516</v>
      </c>
      <c r="G150" s="260"/>
      <c r="H150" s="264">
        <v>105.595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175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166</v>
      </c>
    </row>
    <row r="151" s="2" customFormat="1" ht="21.75" customHeight="1">
      <c r="A151" s="38"/>
      <c r="B151" s="39"/>
      <c r="C151" s="245" t="s">
        <v>193</v>
      </c>
      <c r="D151" s="245" t="s">
        <v>169</v>
      </c>
      <c r="E151" s="246" t="s">
        <v>517</v>
      </c>
      <c r="F151" s="247" t="s">
        <v>518</v>
      </c>
      <c r="G151" s="248" t="s">
        <v>186</v>
      </c>
      <c r="H151" s="249">
        <v>3.7829999999999999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0.038199999999999998</v>
      </c>
      <c r="R151" s="255">
        <f>Q151*H151</f>
        <v>0.14451059999999999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173</v>
      </c>
      <c r="AT151" s="257" t="s">
        <v>169</v>
      </c>
      <c r="AU151" s="257" t="s">
        <v>91</v>
      </c>
      <c r="AY151" s="17" t="s">
        <v>166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173</v>
      </c>
      <c r="BM151" s="257" t="s">
        <v>793</v>
      </c>
    </row>
    <row r="152" s="13" customFormat="1">
      <c r="A152" s="13"/>
      <c r="B152" s="259"/>
      <c r="C152" s="260"/>
      <c r="D152" s="261" t="s">
        <v>175</v>
      </c>
      <c r="E152" s="262" t="s">
        <v>1</v>
      </c>
      <c r="F152" s="263" t="s">
        <v>520</v>
      </c>
      <c r="G152" s="260"/>
      <c r="H152" s="264">
        <v>3.7829999999999999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175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166</v>
      </c>
    </row>
    <row r="153" s="2" customFormat="1" ht="16.5" customHeight="1">
      <c r="A153" s="38"/>
      <c r="B153" s="39"/>
      <c r="C153" s="245" t="s">
        <v>198</v>
      </c>
      <c r="D153" s="245" t="s">
        <v>169</v>
      </c>
      <c r="E153" s="246" t="s">
        <v>521</v>
      </c>
      <c r="F153" s="247" t="s">
        <v>522</v>
      </c>
      <c r="G153" s="248" t="s">
        <v>186</v>
      </c>
      <c r="H153" s="249">
        <v>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0.0051999999999999998</v>
      </c>
      <c r="R153" s="255">
        <f>Q153*H153</f>
        <v>0.0104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173</v>
      </c>
      <c r="AT153" s="257" t="s">
        <v>169</v>
      </c>
      <c r="AU153" s="257" t="s">
        <v>91</v>
      </c>
      <c r="AY153" s="17" t="s">
        <v>166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173</v>
      </c>
      <c r="BM153" s="257" t="s">
        <v>794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795</v>
      </c>
      <c r="G154" s="260"/>
      <c r="H154" s="264">
        <v>125.64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796</v>
      </c>
      <c r="G155" s="260"/>
      <c r="H155" s="264">
        <v>4.5510000000000002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797</v>
      </c>
      <c r="G156" s="260"/>
      <c r="H156" s="264">
        <v>-2.0249999999999999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798</v>
      </c>
      <c r="G157" s="260"/>
      <c r="H157" s="264">
        <v>-5.7249999999999996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799</v>
      </c>
      <c r="G158" s="260"/>
      <c r="H158" s="264">
        <v>-75.825999999999993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469</v>
      </c>
      <c r="F159" s="274" t="s">
        <v>183</v>
      </c>
      <c r="G159" s="272"/>
      <c r="H159" s="275">
        <v>46.615000000000002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463</v>
      </c>
      <c r="F160" s="263" t="s">
        <v>469</v>
      </c>
      <c r="G160" s="260"/>
      <c r="H160" s="264">
        <v>46.615000000000002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529</v>
      </c>
      <c r="F162" s="247" t="s">
        <v>530</v>
      </c>
      <c r="G162" s="248" t="s">
        <v>186</v>
      </c>
      <c r="H162" s="249">
        <v>35.369999999999997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800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470</v>
      </c>
      <c r="G163" s="260"/>
      <c r="H163" s="264">
        <v>35.369999999999997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208</v>
      </c>
      <c r="D164" s="245" t="s">
        <v>169</v>
      </c>
      <c r="E164" s="246" t="s">
        <v>532</v>
      </c>
      <c r="F164" s="247" t="s">
        <v>533</v>
      </c>
      <c r="G164" s="248" t="s">
        <v>186</v>
      </c>
      <c r="H164" s="249">
        <v>226.40199999999999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801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802</v>
      </c>
      <c r="G165" s="260"/>
      <c r="H165" s="264">
        <v>226.40199999999999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213</v>
      </c>
      <c r="D166" s="245" t="s">
        <v>169</v>
      </c>
      <c r="E166" s="246" t="s">
        <v>268</v>
      </c>
      <c r="F166" s="247" t="s">
        <v>269</v>
      </c>
      <c r="G166" s="248" t="s">
        <v>261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803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218</v>
      </c>
      <c r="D168" s="282" t="s">
        <v>219</v>
      </c>
      <c r="E168" s="283" t="s">
        <v>264</v>
      </c>
      <c r="F168" s="284" t="s">
        <v>265</v>
      </c>
      <c r="G168" s="285" t="s">
        <v>261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208</v>
      </c>
      <c r="AT168" s="257" t="s">
        <v>219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804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213</v>
      </c>
      <c r="F169" s="243" t="s">
        <v>273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0.056118899999999999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225</v>
      </c>
      <c r="D170" s="245" t="s">
        <v>169</v>
      </c>
      <c r="E170" s="246" t="s">
        <v>274</v>
      </c>
      <c r="F170" s="247" t="s">
        <v>275</v>
      </c>
      <c r="G170" s="248" t="s">
        <v>186</v>
      </c>
      <c r="H170" s="249">
        <v>35.369999999999997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0.0045980999999999991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805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470</v>
      </c>
      <c r="G171" s="260"/>
      <c r="H171" s="264">
        <v>35.369999999999997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278</v>
      </c>
      <c r="F172" s="247" t="s">
        <v>279</v>
      </c>
      <c r="G172" s="248" t="s">
        <v>186</v>
      </c>
      <c r="H172" s="249">
        <v>35.369999999999997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0.0014147999999999999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806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807</v>
      </c>
      <c r="G173" s="260"/>
      <c r="H173" s="264">
        <v>17.324999999999999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808</v>
      </c>
      <c r="G174" s="260"/>
      <c r="H174" s="264">
        <v>5.3250000000000002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809</v>
      </c>
      <c r="G175" s="260"/>
      <c r="H175" s="264">
        <v>12.720000000000001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470</v>
      </c>
      <c r="F176" s="274" t="s">
        <v>183</v>
      </c>
      <c r="G176" s="272"/>
      <c r="H176" s="275">
        <v>35.369999999999997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236</v>
      </c>
      <c r="D177" s="245" t="s">
        <v>169</v>
      </c>
      <c r="E177" s="246" t="s">
        <v>543</v>
      </c>
      <c r="F177" s="247" t="s">
        <v>544</v>
      </c>
      <c r="G177" s="248" t="s">
        <v>458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810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240</v>
      </c>
      <c r="D179" s="245" t="s">
        <v>169</v>
      </c>
      <c r="E179" s="246" t="s">
        <v>546</v>
      </c>
      <c r="F179" s="247" t="s">
        <v>547</v>
      </c>
      <c r="G179" s="248" t="s">
        <v>172</v>
      </c>
      <c r="H179" s="249">
        <v>33.600000000000001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811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812</v>
      </c>
      <c r="G180" s="260"/>
      <c r="H180" s="264">
        <v>24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813</v>
      </c>
      <c r="G181" s="260"/>
      <c r="H181" s="264">
        <v>9.5999999999999996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33.600000000000001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219</v>
      </c>
      <c r="E183" s="283" t="s">
        <v>551</v>
      </c>
      <c r="F183" s="284" t="s">
        <v>552</v>
      </c>
      <c r="G183" s="285" t="s">
        <v>172</v>
      </c>
      <c r="H183" s="286">
        <v>36.960000000000001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0.0036960000000000001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208</v>
      </c>
      <c r="AT183" s="257" t="s">
        <v>219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814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815</v>
      </c>
      <c r="G184" s="260"/>
      <c r="H184" s="264">
        <v>36.960000000000001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125</v>
      </c>
      <c r="D185" s="245" t="s">
        <v>169</v>
      </c>
      <c r="E185" s="246" t="s">
        <v>290</v>
      </c>
      <c r="F185" s="247" t="s">
        <v>291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816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556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322</v>
      </c>
      <c r="F187" s="243" t="s">
        <v>323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258</v>
      </c>
      <c r="D188" s="245" t="s">
        <v>169</v>
      </c>
      <c r="E188" s="246" t="s">
        <v>557</v>
      </c>
      <c r="F188" s="247" t="s">
        <v>558</v>
      </c>
      <c r="G188" s="248" t="s">
        <v>180</v>
      </c>
      <c r="H188" s="249">
        <v>0.73899999999999999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817</v>
      </c>
    </row>
    <row r="189" s="2" customFormat="1" ht="21.75" customHeight="1">
      <c r="A189" s="38"/>
      <c r="B189" s="39"/>
      <c r="C189" s="245" t="s">
        <v>263</v>
      </c>
      <c r="D189" s="245" t="s">
        <v>169</v>
      </c>
      <c r="E189" s="246" t="s">
        <v>329</v>
      </c>
      <c r="F189" s="247" t="s">
        <v>330</v>
      </c>
      <c r="G189" s="248" t="s">
        <v>180</v>
      </c>
      <c r="H189" s="249">
        <v>0.73899999999999999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818</v>
      </c>
    </row>
    <row r="190" s="2" customFormat="1" ht="21.75" customHeight="1">
      <c r="A190" s="38"/>
      <c r="B190" s="39"/>
      <c r="C190" s="245" t="s">
        <v>267</v>
      </c>
      <c r="D190" s="245" t="s">
        <v>169</v>
      </c>
      <c r="E190" s="246" t="s">
        <v>333</v>
      </c>
      <c r="F190" s="247" t="s">
        <v>334</v>
      </c>
      <c r="G190" s="248" t="s">
        <v>180</v>
      </c>
      <c r="H190" s="249">
        <v>6.6509999999999998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819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820</v>
      </c>
      <c r="G191" s="260"/>
      <c r="H191" s="264">
        <v>6.6509999999999998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271</v>
      </c>
      <c r="D192" s="245" t="s">
        <v>169</v>
      </c>
      <c r="E192" s="246" t="s">
        <v>348</v>
      </c>
      <c r="F192" s="247" t="s">
        <v>349</v>
      </c>
      <c r="G192" s="248" t="s">
        <v>180</v>
      </c>
      <c r="H192" s="249">
        <v>0.73899999999999999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821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352</v>
      </c>
      <c r="F193" s="243" t="s">
        <v>353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355</v>
      </c>
      <c r="F194" s="247" t="s">
        <v>356</v>
      </c>
      <c r="G194" s="248" t="s">
        <v>180</v>
      </c>
      <c r="H194" s="249">
        <v>1.141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822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358</v>
      </c>
      <c r="F195" s="232" t="s">
        <v>359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P196+P199+P210+P225+P229+P248+P251+P256+P305</f>
        <v>0</v>
      </c>
      <c r="Q195" s="237"/>
      <c r="R195" s="238">
        <f>R196+R199+R210+R225+R229+R248+R251+R256+R305</f>
        <v>1.0224555300000002</v>
      </c>
      <c r="S195" s="237"/>
      <c r="T195" s="239">
        <f>T196+T199+T210+T225+T229+T248+T251+T256+T305</f>
        <v>0.25250240000000002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BK196+BK199+BK210+BK225+BK229+BK248+BK251+BK256+BK305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565</v>
      </c>
      <c r="F196" s="243" t="s">
        <v>566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SUM(P197:P198)</f>
        <v>0</v>
      </c>
      <c r="Q196" s="237"/>
      <c r="R196" s="238">
        <f>SUM(R197:R198)</f>
        <v>0</v>
      </c>
      <c r="S196" s="237"/>
      <c r="T196" s="23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SUM(BK197:BK198)</f>
        <v>0</v>
      </c>
    </row>
    <row r="197" s="2" customFormat="1" ht="16.5" customHeight="1">
      <c r="A197" s="38"/>
      <c r="B197" s="39"/>
      <c r="C197" s="245" t="s">
        <v>277</v>
      </c>
      <c r="D197" s="245" t="s">
        <v>169</v>
      </c>
      <c r="E197" s="246" t="s">
        <v>567</v>
      </c>
      <c r="F197" s="247" t="s">
        <v>568</v>
      </c>
      <c r="G197" s="248" t="s">
        <v>261</v>
      </c>
      <c r="H197" s="249">
        <v>0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125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125</v>
      </c>
      <c r="BM197" s="257" t="s">
        <v>823</v>
      </c>
    </row>
    <row r="198" s="2" customFormat="1" ht="16.5" customHeight="1">
      <c r="A198" s="38"/>
      <c r="B198" s="39"/>
      <c r="C198" s="282" t="s">
        <v>282</v>
      </c>
      <c r="D198" s="282" t="s">
        <v>219</v>
      </c>
      <c r="E198" s="283" t="s">
        <v>570</v>
      </c>
      <c r="F198" s="284" t="s">
        <v>571</v>
      </c>
      <c r="G198" s="285" t="s">
        <v>261</v>
      </c>
      <c r="H198" s="286">
        <v>0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42</v>
      </c>
      <c r="O198" s="91"/>
      <c r="P198" s="255">
        <f>O198*H198</f>
        <v>0</v>
      </c>
      <c r="Q198" s="255">
        <v>6.0000000000000002E-05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332</v>
      </c>
      <c r="AT198" s="257" t="s">
        <v>219</v>
      </c>
      <c r="AU198" s="257" t="s">
        <v>91</v>
      </c>
      <c r="AY198" s="17" t="s">
        <v>166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125</v>
      </c>
      <c r="BM198" s="257" t="s">
        <v>824</v>
      </c>
    </row>
    <row r="199" s="12" customFormat="1" ht="22.8" customHeight="1">
      <c r="A199" s="12"/>
      <c r="B199" s="229"/>
      <c r="C199" s="230"/>
      <c r="D199" s="231" t="s">
        <v>75</v>
      </c>
      <c r="E199" s="243" t="s">
        <v>573</v>
      </c>
      <c r="F199" s="243" t="s">
        <v>574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SUM(P200:P209)</f>
        <v>0</v>
      </c>
      <c r="Q199" s="237"/>
      <c r="R199" s="238">
        <f>SUM(R200:R209)</f>
        <v>0.017000000000000001</v>
      </c>
      <c r="S199" s="237"/>
      <c r="T199" s="239">
        <f>SUM(T200:T209)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91</v>
      </c>
      <c r="AT199" s="241" t="s">
        <v>75</v>
      </c>
      <c r="AU199" s="241" t="s">
        <v>84</v>
      </c>
      <c r="AY199" s="240" t="s">
        <v>166</v>
      </c>
      <c r="BK199" s="242">
        <f>SUM(BK200:BK209)</f>
        <v>0</v>
      </c>
    </row>
    <row r="200" s="2" customFormat="1" ht="16.5" customHeight="1">
      <c r="A200" s="38"/>
      <c r="B200" s="39"/>
      <c r="C200" s="245" t="s">
        <v>289</v>
      </c>
      <c r="D200" s="245" t="s">
        <v>169</v>
      </c>
      <c r="E200" s="246" t="s">
        <v>575</v>
      </c>
      <c r="F200" s="247" t="s">
        <v>576</v>
      </c>
      <c r="G200" s="248" t="s">
        <v>186</v>
      </c>
      <c r="H200" s="249">
        <v>10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0.0016000000000000001</v>
      </c>
      <c r="R200" s="255">
        <f>Q200*H200</f>
        <v>0.016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125</v>
      </c>
      <c r="AT200" s="257" t="s">
        <v>169</v>
      </c>
      <c r="AU200" s="257" t="s">
        <v>91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125</v>
      </c>
      <c r="BM200" s="257" t="s">
        <v>825</v>
      </c>
    </row>
    <row r="201" s="13" customFormat="1">
      <c r="A201" s="13"/>
      <c r="B201" s="259"/>
      <c r="C201" s="260"/>
      <c r="D201" s="261" t="s">
        <v>175</v>
      </c>
      <c r="E201" s="262" t="s">
        <v>472</v>
      </c>
      <c r="F201" s="263" t="s">
        <v>218</v>
      </c>
      <c r="G201" s="260"/>
      <c r="H201" s="264">
        <v>10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175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166</v>
      </c>
    </row>
    <row r="202" s="2" customFormat="1" ht="16.5" customHeight="1">
      <c r="A202" s="38"/>
      <c r="B202" s="39"/>
      <c r="C202" s="245" t="s">
        <v>294</v>
      </c>
      <c r="D202" s="245" t="s">
        <v>169</v>
      </c>
      <c r="E202" s="246" t="s">
        <v>578</v>
      </c>
      <c r="F202" s="247" t="s">
        <v>579</v>
      </c>
      <c r="G202" s="248" t="s">
        <v>261</v>
      </c>
      <c r="H202" s="249">
        <v>0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0.0010100000000000001</v>
      </c>
      <c r="R202" s="255">
        <f>Q202*H202</f>
        <v>0</v>
      </c>
      <c r="S202" s="255">
        <v>0.0016999999999999999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125</v>
      </c>
      <c r="AT202" s="257" t="s">
        <v>169</v>
      </c>
      <c r="AU202" s="257" t="s">
        <v>91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125</v>
      </c>
      <c r="BM202" s="257" t="s">
        <v>826</v>
      </c>
    </row>
    <row r="203" s="2" customFormat="1" ht="16.5" customHeight="1">
      <c r="A203" s="38"/>
      <c r="B203" s="39"/>
      <c r="C203" s="245" t="s">
        <v>301</v>
      </c>
      <c r="D203" s="245" t="s">
        <v>169</v>
      </c>
      <c r="E203" s="246" t="s">
        <v>581</v>
      </c>
      <c r="F203" s="247" t="s">
        <v>582</v>
      </c>
      <c r="G203" s="248" t="s">
        <v>186</v>
      </c>
      <c r="H203" s="249">
        <v>10</v>
      </c>
      <c r="I203" s="250"/>
      <c r="J203" s="251">
        <f>ROUND(I203*H203,2)</f>
        <v>0</v>
      </c>
      <c r="K203" s="252"/>
      <c r="L203" s="44"/>
      <c r="M203" s="253" t="s">
        <v>1</v>
      </c>
      <c r="N203" s="254" t="s">
        <v>42</v>
      </c>
      <c r="O203" s="91"/>
      <c r="P203" s="255">
        <f>O203*H203</f>
        <v>0</v>
      </c>
      <c r="Q203" s="255">
        <v>0.00010000000000000001</v>
      </c>
      <c r="R203" s="255">
        <f>Q203*H203</f>
        <v>0.001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125</v>
      </c>
      <c r="AT203" s="257" t="s">
        <v>169</v>
      </c>
      <c r="AU203" s="257" t="s">
        <v>91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125</v>
      </c>
      <c r="BM203" s="257" t="s">
        <v>827</v>
      </c>
    </row>
    <row r="204" s="13" customFormat="1">
      <c r="A204" s="13"/>
      <c r="B204" s="259"/>
      <c r="C204" s="260"/>
      <c r="D204" s="261" t="s">
        <v>175</v>
      </c>
      <c r="E204" s="262" t="s">
        <v>1</v>
      </c>
      <c r="F204" s="263" t="s">
        <v>218</v>
      </c>
      <c r="G204" s="260"/>
      <c r="H204" s="264">
        <v>10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175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166</v>
      </c>
    </row>
    <row r="205" s="2" customFormat="1" ht="16.5" customHeight="1">
      <c r="A205" s="38"/>
      <c r="B205" s="39"/>
      <c r="C205" s="245" t="s">
        <v>306</v>
      </c>
      <c r="D205" s="245" t="s">
        <v>169</v>
      </c>
      <c r="E205" s="246" t="s">
        <v>584</v>
      </c>
      <c r="F205" s="247" t="s">
        <v>585</v>
      </c>
      <c r="G205" s="248" t="s">
        <v>186</v>
      </c>
      <c r="H205" s="249">
        <v>0</v>
      </c>
      <c r="I205" s="250"/>
      <c r="J205" s="251">
        <f>ROUND(I205*H205,2)</f>
        <v>0</v>
      </c>
      <c r="K205" s="252"/>
      <c r="L205" s="44"/>
      <c r="M205" s="253" t="s">
        <v>1</v>
      </c>
      <c r="N205" s="254" t="s">
        <v>42</v>
      </c>
      <c r="O205" s="91"/>
      <c r="P205" s="255">
        <f>O205*H205</f>
        <v>0</v>
      </c>
      <c r="Q205" s="255">
        <v>0.00072000000000000005</v>
      </c>
      <c r="R205" s="255">
        <f>Q205*H205</f>
        <v>0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125</v>
      </c>
      <c r="AT205" s="257" t="s">
        <v>169</v>
      </c>
      <c r="AU205" s="257" t="s">
        <v>91</v>
      </c>
      <c r="AY205" s="17" t="s">
        <v>166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125</v>
      </c>
      <c r="BM205" s="257" t="s">
        <v>828</v>
      </c>
    </row>
    <row r="206" s="13" customFormat="1">
      <c r="A206" s="13"/>
      <c r="B206" s="259"/>
      <c r="C206" s="260"/>
      <c r="D206" s="261" t="s">
        <v>175</v>
      </c>
      <c r="E206" s="262" t="s">
        <v>474</v>
      </c>
      <c r="F206" s="263" t="s">
        <v>76</v>
      </c>
      <c r="G206" s="260"/>
      <c r="H206" s="264">
        <v>0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175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166</v>
      </c>
    </row>
    <row r="207" s="2" customFormat="1" ht="16.5" customHeight="1">
      <c r="A207" s="38"/>
      <c r="B207" s="39"/>
      <c r="C207" s="282" t="s">
        <v>311</v>
      </c>
      <c r="D207" s="282" t="s">
        <v>219</v>
      </c>
      <c r="E207" s="283" t="s">
        <v>587</v>
      </c>
      <c r="F207" s="284" t="s">
        <v>588</v>
      </c>
      <c r="G207" s="285" t="s">
        <v>186</v>
      </c>
      <c r="H207" s="286">
        <v>0</v>
      </c>
      <c r="I207" s="287"/>
      <c r="J207" s="288">
        <f>ROUND(I207*H207,2)</f>
        <v>0</v>
      </c>
      <c r="K207" s="289"/>
      <c r="L207" s="290"/>
      <c r="M207" s="291" t="s">
        <v>1</v>
      </c>
      <c r="N207" s="292" t="s">
        <v>42</v>
      </c>
      <c r="O207" s="91"/>
      <c r="P207" s="255">
        <f>O207*H207</f>
        <v>0</v>
      </c>
      <c r="Q207" s="255">
        <v>0.0089999999999999993</v>
      </c>
      <c r="R207" s="255">
        <f>Q207*H207</f>
        <v>0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332</v>
      </c>
      <c r="AT207" s="257" t="s">
        <v>219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125</v>
      </c>
      <c r="BM207" s="257" t="s">
        <v>829</v>
      </c>
    </row>
    <row r="208" s="13" customFormat="1">
      <c r="A208" s="13"/>
      <c r="B208" s="259"/>
      <c r="C208" s="260"/>
      <c r="D208" s="261" t="s">
        <v>175</v>
      </c>
      <c r="E208" s="260"/>
      <c r="F208" s="263" t="s">
        <v>590</v>
      </c>
      <c r="G208" s="260"/>
      <c r="H208" s="264">
        <v>0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175</v>
      </c>
      <c r="AU208" s="270" t="s">
        <v>91</v>
      </c>
      <c r="AV208" s="13" t="s">
        <v>91</v>
      </c>
      <c r="AW208" s="13" t="s">
        <v>4</v>
      </c>
      <c r="AX208" s="13" t="s">
        <v>84</v>
      </c>
      <c r="AY208" s="270" t="s">
        <v>166</v>
      </c>
    </row>
    <row r="209" s="2" customFormat="1" ht="21.75" customHeight="1">
      <c r="A209" s="38"/>
      <c r="B209" s="39"/>
      <c r="C209" s="245" t="s">
        <v>316</v>
      </c>
      <c r="D209" s="245" t="s">
        <v>169</v>
      </c>
      <c r="E209" s="246" t="s">
        <v>591</v>
      </c>
      <c r="F209" s="247" t="s">
        <v>592</v>
      </c>
      <c r="G209" s="248" t="s">
        <v>593</v>
      </c>
      <c r="H209" s="298"/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125</v>
      </c>
      <c r="AT209" s="257" t="s">
        <v>169</v>
      </c>
      <c r="AU209" s="257" t="s">
        <v>91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125</v>
      </c>
      <c r="BM209" s="257" t="s">
        <v>830</v>
      </c>
    </row>
    <row r="210" s="12" customFormat="1" ht="22.8" customHeight="1">
      <c r="A210" s="12"/>
      <c r="B210" s="229"/>
      <c r="C210" s="230"/>
      <c r="D210" s="231" t="s">
        <v>75</v>
      </c>
      <c r="E210" s="243" t="s">
        <v>367</v>
      </c>
      <c r="F210" s="243" t="s">
        <v>368</v>
      </c>
      <c r="G210" s="230"/>
      <c r="H210" s="230"/>
      <c r="I210" s="233"/>
      <c r="J210" s="244">
        <f>BK210</f>
        <v>0</v>
      </c>
      <c r="K210" s="230"/>
      <c r="L210" s="235"/>
      <c r="M210" s="236"/>
      <c r="N210" s="237"/>
      <c r="O210" s="237"/>
      <c r="P210" s="238">
        <f>SUM(P211:P224)</f>
        <v>0</v>
      </c>
      <c r="Q210" s="237"/>
      <c r="R210" s="238">
        <f>SUM(R211:R224)</f>
        <v>0.071879999999999999</v>
      </c>
      <c r="S210" s="237"/>
      <c r="T210" s="239">
        <f>SUM(T211:T224)</f>
        <v>0.1032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40" t="s">
        <v>91</v>
      </c>
      <c r="AT210" s="241" t="s">
        <v>75</v>
      </c>
      <c r="AU210" s="241" t="s">
        <v>84</v>
      </c>
      <c r="AY210" s="240" t="s">
        <v>166</v>
      </c>
      <c r="BK210" s="242">
        <f>SUM(BK211:BK224)</f>
        <v>0</v>
      </c>
    </row>
    <row r="211" s="2" customFormat="1" ht="21.75" customHeight="1">
      <c r="A211" s="38"/>
      <c r="B211" s="39"/>
      <c r="C211" s="245" t="s">
        <v>324</v>
      </c>
      <c r="D211" s="245" t="s">
        <v>169</v>
      </c>
      <c r="E211" s="246" t="s">
        <v>370</v>
      </c>
      <c r="F211" s="247" t="s">
        <v>371</v>
      </c>
      <c r="G211" s="248" t="s">
        <v>261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125</v>
      </c>
      <c r="AT211" s="257" t="s">
        <v>169</v>
      </c>
      <c r="AU211" s="257" t="s">
        <v>91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125</v>
      </c>
      <c r="BM211" s="257" t="s">
        <v>831</v>
      </c>
    </row>
    <row r="212" s="13" customFormat="1">
      <c r="A212" s="13"/>
      <c r="B212" s="259"/>
      <c r="C212" s="260"/>
      <c r="D212" s="261" t="s">
        <v>175</v>
      </c>
      <c r="E212" s="262" t="s">
        <v>494</v>
      </c>
      <c r="F212" s="263" t="s">
        <v>173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175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166</v>
      </c>
    </row>
    <row r="213" s="2" customFormat="1" ht="21.75" customHeight="1">
      <c r="A213" s="38"/>
      <c r="B213" s="39"/>
      <c r="C213" s="282" t="s">
        <v>328</v>
      </c>
      <c r="D213" s="282" t="s">
        <v>219</v>
      </c>
      <c r="E213" s="283" t="s">
        <v>596</v>
      </c>
      <c r="F213" s="284" t="s">
        <v>597</v>
      </c>
      <c r="G213" s="285" t="s">
        <v>261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0.016</v>
      </c>
      <c r="R213" s="255">
        <f>Q213*H213</f>
        <v>0.064000000000000001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332</v>
      </c>
      <c r="AT213" s="257" t="s">
        <v>219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125</v>
      </c>
      <c r="BM213" s="257" t="s">
        <v>832</v>
      </c>
    </row>
    <row r="214" s="13" customFormat="1">
      <c r="A214" s="13"/>
      <c r="B214" s="259"/>
      <c r="C214" s="260"/>
      <c r="D214" s="261" t="s">
        <v>175</v>
      </c>
      <c r="E214" s="262" t="s">
        <v>1</v>
      </c>
      <c r="F214" s="263" t="s">
        <v>494</v>
      </c>
      <c r="G214" s="260"/>
      <c r="H214" s="264">
        <v>4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175</v>
      </c>
      <c r="AU214" s="270" t="s">
        <v>91</v>
      </c>
      <c r="AV214" s="13" t="s">
        <v>91</v>
      </c>
      <c r="AW214" s="13" t="s">
        <v>32</v>
      </c>
      <c r="AX214" s="13" t="s">
        <v>84</v>
      </c>
      <c r="AY214" s="270" t="s">
        <v>166</v>
      </c>
    </row>
    <row r="215" s="2" customFormat="1" ht="16.5" customHeight="1">
      <c r="A215" s="38"/>
      <c r="B215" s="39"/>
      <c r="C215" s="282" t="s">
        <v>332</v>
      </c>
      <c r="D215" s="282" t="s">
        <v>219</v>
      </c>
      <c r="E215" s="283" t="s">
        <v>381</v>
      </c>
      <c r="F215" s="284" t="s">
        <v>382</v>
      </c>
      <c r="G215" s="285" t="s">
        <v>383</v>
      </c>
      <c r="H215" s="286">
        <v>0.12</v>
      </c>
      <c r="I215" s="287"/>
      <c r="J215" s="288">
        <f>ROUND(I215*H215,2)</f>
        <v>0</v>
      </c>
      <c r="K215" s="289"/>
      <c r="L215" s="290"/>
      <c r="M215" s="291" t="s">
        <v>1</v>
      </c>
      <c r="N215" s="292" t="s">
        <v>42</v>
      </c>
      <c r="O215" s="91"/>
      <c r="P215" s="255">
        <f>O215*H215</f>
        <v>0</v>
      </c>
      <c r="Q215" s="255">
        <v>0.0040000000000000001</v>
      </c>
      <c r="R215" s="255">
        <f>Q215*H215</f>
        <v>0.00048000000000000001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332</v>
      </c>
      <c r="AT215" s="257" t="s">
        <v>219</v>
      </c>
      <c r="AU215" s="257" t="s">
        <v>91</v>
      </c>
      <c r="AY215" s="17" t="s">
        <v>166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125</v>
      </c>
      <c r="BM215" s="257" t="s">
        <v>833</v>
      </c>
    </row>
    <row r="216" s="13" customFormat="1">
      <c r="A216" s="13"/>
      <c r="B216" s="259"/>
      <c r="C216" s="260"/>
      <c r="D216" s="261" t="s">
        <v>175</v>
      </c>
      <c r="E216" s="262" t="s">
        <v>1</v>
      </c>
      <c r="F216" s="263" t="s">
        <v>600</v>
      </c>
      <c r="G216" s="260"/>
      <c r="H216" s="264">
        <v>0.12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175</v>
      </c>
      <c r="AU216" s="270" t="s">
        <v>91</v>
      </c>
      <c r="AV216" s="13" t="s">
        <v>91</v>
      </c>
      <c r="AW216" s="13" t="s">
        <v>32</v>
      </c>
      <c r="AX216" s="13" t="s">
        <v>84</v>
      </c>
      <c r="AY216" s="270" t="s">
        <v>166</v>
      </c>
    </row>
    <row r="217" s="2" customFormat="1" ht="16.5" customHeight="1">
      <c r="A217" s="38"/>
      <c r="B217" s="39"/>
      <c r="C217" s="245" t="s">
        <v>337</v>
      </c>
      <c r="D217" s="245" t="s">
        <v>169</v>
      </c>
      <c r="E217" s="246" t="s">
        <v>601</v>
      </c>
      <c r="F217" s="247" t="s">
        <v>602</v>
      </c>
      <c r="G217" s="248" t="s">
        <v>261</v>
      </c>
      <c r="H217" s="249">
        <v>4</v>
      </c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42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0.0018</v>
      </c>
      <c r="T217" s="256">
        <f>S217*H217</f>
        <v>0.0071999999999999998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125</v>
      </c>
      <c r="AT217" s="257" t="s">
        <v>169</v>
      </c>
      <c r="AU217" s="257" t="s">
        <v>91</v>
      </c>
      <c r="AY217" s="17" t="s">
        <v>166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91</v>
      </c>
      <c r="BK217" s="258">
        <f>ROUND(I217*H217,2)</f>
        <v>0</v>
      </c>
      <c r="BL217" s="17" t="s">
        <v>125</v>
      </c>
      <c r="BM217" s="257" t="s">
        <v>834</v>
      </c>
    </row>
    <row r="218" s="13" customFormat="1">
      <c r="A218" s="13"/>
      <c r="B218" s="259"/>
      <c r="C218" s="260"/>
      <c r="D218" s="261" t="s">
        <v>175</v>
      </c>
      <c r="E218" s="262" t="s">
        <v>1</v>
      </c>
      <c r="F218" s="263" t="s">
        <v>494</v>
      </c>
      <c r="G218" s="260"/>
      <c r="H218" s="264">
        <v>4</v>
      </c>
      <c r="I218" s="265"/>
      <c r="J218" s="260"/>
      <c r="K218" s="260"/>
      <c r="L218" s="266"/>
      <c r="M218" s="267"/>
      <c r="N218" s="268"/>
      <c r="O218" s="268"/>
      <c r="P218" s="268"/>
      <c r="Q218" s="268"/>
      <c r="R218" s="268"/>
      <c r="S218" s="268"/>
      <c r="T218" s="26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0" t="s">
        <v>175</v>
      </c>
      <c r="AU218" s="270" t="s">
        <v>91</v>
      </c>
      <c r="AV218" s="13" t="s">
        <v>91</v>
      </c>
      <c r="AW218" s="13" t="s">
        <v>32</v>
      </c>
      <c r="AX218" s="13" t="s">
        <v>84</v>
      </c>
      <c r="AY218" s="270" t="s">
        <v>166</v>
      </c>
    </row>
    <row r="219" s="2" customFormat="1" ht="21.75" customHeight="1">
      <c r="A219" s="38"/>
      <c r="B219" s="39"/>
      <c r="C219" s="245" t="s">
        <v>342</v>
      </c>
      <c r="D219" s="245" t="s">
        <v>169</v>
      </c>
      <c r="E219" s="246" t="s">
        <v>391</v>
      </c>
      <c r="F219" s="247" t="s">
        <v>392</v>
      </c>
      <c r="G219" s="248" t="s">
        <v>261</v>
      </c>
      <c r="H219" s="249">
        <v>4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42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0.024</v>
      </c>
      <c r="T219" s="256">
        <f>S219*H219</f>
        <v>0.096000000000000002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125</v>
      </c>
      <c r="AT219" s="257" t="s">
        <v>169</v>
      </c>
      <c r="AU219" s="257" t="s">
        <v>91</v>
      </c>
      <c r="AY219" s="17" t="s">
        <v>166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91</v>
      </c>
      <c r="BK219" s="258">
        <f>ROUND(I219*H219,2)</f>
        <v>0</v>
      </c>
      <c r="BL219" s="17" t="s">
        <v>125</v>
      </c>
      <c r="BM219" s="257" t="s">
        <v>835</v>
      </c>
    </row>
    <row r="220" s="13" customFormat="1">
      <c r="A220" s="13"/>
      <c r="B220" s="259"/>
      <c r="C220" s="260"/>
      <c r="D220" s="261" t="s">
        <v>175</v>
      </c>
      <c r="E220" s="262" t="s">
        <v>1</v>
      </c>
      <c r="F220" s="263" t="s">
        <v>494</v>
      </c>
      <c r="G220" s="260"/>
      <c r="H220" s="264">
        <v>4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175</v>
      </c>
      <c r="AU220" s="270" t="s">
        <v>91</v>
      </c>
      <c r="AV220" s="13" t="s">
        <v>91</v>
      </c>
      <c r="AW220" s="13" t="s">
        <v>32</v>
      </c>
      <c r="AX220" s="13" t="s">
        <v>84</v>
      </c>
      <c r="AY220" s="270" t="s">
        <v>166</v>
      </c>
    </row>
    <row r="221" s="2" customFormat="1" ht="21.75" customHeight="1">
      <c r="A221" s="38"/>
      <c r="B221" s="39"/>
      <c r="C221" s="245" t="s">
        <v>347</v>
      </c>
      <c r="D221" s="245" t="s">
        <v>169</v>
      </c>
      <c r="E221" s="246" t="s">
        <v>605</v>
      </c>
      <c r="F221" s="247" t="s">
        <v>606</v>
      </c>
      <c r="G221" s="248" t="s">
        <v>261</v>
      </c>
      <c r="H221" s="249">
        <v>4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125</v>
      </c>
      <c r="AT221" s="257" t="s">
        <v>169</v>
      </c>
      <c r="AU221" s="257" t="s">
        <v>91</v>
      </c>
      <c r="AY221" s="17" t="s">
        <v>166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125</v>
      </c>
      <c r="BM221" s="257" t="s">
        <v>836</v>
      </c>
    </row>
    <row r="222" s="13" customFormat="1">
      <c r="A222" s="13"/>
      <c r="B222" s="259"/>
      <c r="C222" s="260"/>
      <c r="D222" s="261" t="s">
        <v>175</v>
      </c>
      <c r="E222" s="262" t="s">
        <v>1</v>
      </c>
      <c r="F222" s="263" t="s">
        <v>494</v>
      </c>
      <c r="G222" s="260"/>
      <c r="H222" s="264">
        <v>4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175</v>
      </c>
      <c r="AU222" s="270" t="s">
        <v>91</v>
      </c>
      <c r="AV222" s="13" t="s">
        <v>91</v>
      </c>
      <c r="AW222" s="13" t="s">
        <v>32</v>
      </c>
      <c r="AX222" s="13" t="s">
        <v>84</v>
      </c>
      <c r="AY222" s="270" t="s">
        <v>166</v>
      </c>
    </row>
    <row r="223" s="2" customFormat="1" ht="21.75" customHeight="1">
      <c r="A223" s="38"/>
      <c r="B223" s="39"/>
      <c r="C223" s="282" t="s">
        <v>354</v>
      </c>
      <c r="D223" s="282" t="s">
        <v>219</v>
      </c>
      <c r="E223" s="283" t="s">
        <v>608</v>
      </c>
      <c r="F223" s="284" t="s">
        <v>609</v>
      </c>
      <c r="G223" s="285" t="s">
        <v>261</v>
      </c>
      <c r="H223" s="286">
        <v>4</v>
      </c>
      <c r="I223" s="287"/>
      <c r="J223" s="288">
        <f>ROUND(I223*H223,2)</f>
        <v>0</v>
      </c>
      <c r="K223" s="289"/>
      <c r="L223" s="290"/>
      <c r="M223" s="291" t="s">
        <v>1</v>
      </c>
      <c r="N223" s="292" t="s">
        <v>42</v>
      </c>
      <c r="O223" s="91"/>
      <c r="P223" s="255">
        <f>O223*H223</f>
        <v>0</v>
      </c>
      <c r="Q223" s="255">
        <v>0.0018500000000000001</v>
      </c>
      <c r="R223" s="255">
        <f>Q223*H223</f>
        <v>0.0074000000000000003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332</v>
      </c>
      <c r="AT223" s="257" t="s">
        <v>219</v>
      </c>
      <c r="AU223" s="257" t="s">
        <v>91</v>
      </c>
      <c r="AY223" s="17" t="s">
        <v>166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125</v>
      </c>
      <c r="BM223" s="257" t="s">
        <v>837</v>
      </c>
    </row>
    <row r="224" s="2" customFormat="1" ht="21.75" customHeight="1">
      <c r="A224" s="38"/>
      <c r="B224" s="39"/>
      <c r="C224" s="245" t="s">
        <v>362</v>
      </c>
      <c r="D224" s="245" t="s">
        <v>169</v>
      </c>
      <c r="E224" s="246" t="s">
        <v>395</v>
      </c>
      <c r="F224" s="247" t="s">
        <v>396</v>
      </c>
      <c r="G224" s="248" t="s">
        <v>180</v>
      </c>
      <c r="H224" s="249">
        <v>0.071999999999999995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125</v>
      </c>
      <c r="AT224" s="257" t="s">
        <v>169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125</v>
      </c>
      <c r="BM224" s="257" t="s">
        <v>838</v>
      </c>
    </row>
    <row r="225" s="12" customFormat="1" ht="22.8" customHeight="1">
      <c r="A225" s="12"/>
      <c r="B225" s="229"/>
      <c r="C225" s="230"/>
      <c r="D225" s="231" t="s">
        <v>75</v>
      </c>
      <c r="E225" s="243" t="s">
        <v>612</v>
      </c>
      <c r="F225" s="243" t="s">
        <v>613</v>
      </c>
      <c r="G225" s="230"/>
      <c r="H225" s="230"/>
      <c r="I225" s="233"/>
      <c r="J225" s="244">
        <f>BK225</f>
        <v>0</v>
      </c>
      <c r="K225" s="230"/>
      <c r="L225" s="235"/>
      <c r="M225" s="236"/>
      <c r="N225" s="237"/>
      <c r="O225" s="237"/>
      <c r="P225" s="238">
        <f>SUM(P226:P228)</f>
        <v>0</v>
      </c>
      <c r="Q225" s="237"/>
      <c r="R225" s="238">
        <f>SUM(R226:R228)</f>
        <v>0</v>
      </c>
      <c r="S225" s="237"/>
      <c r="T225" s="239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40" t="s">
        <v>91</v>
      </c>
      <c r="AT225" s="241" t="s">
        <v>75</v>
      </c>
      <c r="AU225" s="241" t="s">
        <v>84</v>
      </c>
      <c r="AY225" s="240" t="s">
        <v>166</v>
      </c>
      <c r="BK225" s="242">
        <f>SUM(BK226:BK228)</f>
        <v>0</v>
      </c>
    </row>
    <row r="226" s="2" customFormat="1" ht="21.75" customHeight="1">
      <c r="A226" s="38"/>
      <c r="B226" s="39"/>
      <c r="C226" s="245" t="s">
        <v>369</v>
      </c>
      <c r="D226" s="245" t="s">
        <v>169</v>
      </c>
      <c r="E226" s="246" t="s">
        <v>614</v>
      </c>
      <c r="F226" s="247" t="s">
        <v>615</v>
      </c>
      <c r="G226" s="248" t="s">
        <v>261</v>
      </c>
      <c r="H226" s="249">
        <v>1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42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125</v>
      </c>
      <c r="AT226" s="257" t="s">
        <v>169</v>
      </c>
      <c r="AU226" s="257" t="s">
        <v>91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125</v>
      </c>
      <c r="BM226" s="257" t="s">
        <v>839</v>
      </c>
    </row>
    <row r="227" s="13" customFormat="1">
      <c r="A227" s="13"/>
      <c r="B227" s="259"/>
      <c r="C227" s="260"/>
      <c r="D227" s="261" t="s">
        <v>175</v>
      </c>
      <c r="E227" s="262" t="s">
        <v>1</v>
      </c>
      <c r="F227" s="263" t="s">
        <v>84</v>
      </c>
      <c r="G227" s="260"/>
      <c r="H227" s="264">
        <v>1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175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166</v>
      </c>
    </row>
    <row r="228" s="2" customFormat="1" ht="21.75" customHeight="1">
      <c r="A228" s="38"/>
      <c r="B228" s="39"/>
      <c r="C228" s="245" t="s">
        <v>373</v>
      </c>
      <c r="D228" s="245" t="s">
        <v>169</v>
      </c>
      <c r="E228" s="246" t="s">
        <v>617</v>
      </c>
      <c r="F228" s="247" t="s">
        <v>618</v>
      </c>
      <c r="G228" s="248" t="s">
        <v>593</v>
      </c>
      <c r="H228" s="298"/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42</v>
      </c>
      <c r="O228" s="91"/>
      <c r="P228" s="255">
        <f>O228*H228</f>
        <v>0</v>
      </c>
      <c r="Q228" s="255">
        <v>0</v>
      </c>
      <c r="R228" s="255">
        <f>Q228*H228</f>
        <v>0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125</v>
      </c>
      <c r="AT228" s="257" t="s">
        <v>169</v>
      </c>
      <c r="AU228" s="257" t="s">
        <v>91</v>
      </c>
      <c r="AY228" s="17" t="s">
        <v>166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125</v>
      </c>
      <c r="BM228" s="257" t="s">
        <v>840</v>
      </c>
    </row>
    <row r="229" s="12" customFormat="1" ht="22.8" customHeight="1">
      <c r="A229" s="12"/>
      <c r="B229" s="229"/>
      <c r="C229" s="230"/>
      <c r="D229" s="231" t="s">
        <v>75</v>
      </c>
      <c r="E229" s="243" t="s">
        <v>620</v>
      </c>
      <c r="F229" s="243" t="s">
        <v>621</v>
      </c>
      <c r="G229" s="230"/>
      <c r="H229" s="230"/>
      <c r="I229" s="233"/>
      <c r="J229" s="244">
        <f>BK229</f>
        <v>0</v>
      </c>
      <c r="K229" s="230"/>
      <c r="L229" s="235"/>
      <c r="M229" s="236"/>
      <c r="N229" s="237"/>
      <c r="O229" s="237"/>
      <c r="P229" s="238">
        <f>SUM(P230:P247)</f>
        <v>0</v>
      </c>
      <c r="Q229" s="237"/>
      <c r="R229" s="238">
        <f>SUM(R230:R247)</f>
        <v>0.092019200000000009</v>
      </c>
      <c r="S229" s="237"/>
      <c r="T229" s="239">
        <f>SUM(T230:T247)</f>
        <v>0.12790099999999999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0" t="s">
        <v>91</v>
      </c>
      <c r="AT229" s="241" t="s">
        <v>75</v>
      </c>
      <c r="AU229" s="241" t="s">
        <v>84</v>
      </c>
      <c r="AY229" s="240" t="s">
        <v>166</v>
      </c>
      <c r="BK229" s="242">
        <f>SUM(BK230:BK247)</f>
        <v>0</v>
      </c>
    </row>
    <row r="230" s="2" customFormat="1" ht="16.5" customHeight="1">
      <c r="A230" s="38"/>
      <c r="B230" s="39"/>
      <c r="C230" s="245" t="s">
        <v>377</v>
      </c>
      <c r="D230" s="245" t="s">
        <v>169</v>
      </c>
      <c r="E230" s="246" t="s">
        <v>622</v>
      </c>
      <c r="F230" s="247" t="s">
        <v>623</v>
      </c>
      <c r="G230" s="248" t="s">
        <v>172</v>
      </c>
      <c r="H230" s="249">
        <v>25.219999999999999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42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0.0032499999999999999</v>
      </c>
      <c r="T230" s="256">
        <f>S230*H230</f>
        <v>0.081964999999999996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125</v>
      </c>
      <c r="AT230" s="257" t="s">
        <v>169</v>
      </c>
      <c r="AU230" s="257" t="s">
        <v>91</v>
      </c>
      <c r="AY230" s="17" t="s">
        <v>166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125</v>
      </c>
      <c r="BM230" s="257" t="s">
        <v>841</v>
      </c>
    </row>
    <row r="231" s="13" customFormat="1">
      <c r="A231" s="13"/>
      <c r="B231" s="259"/>
      <c r="C231" s="260"/>
      <c r="D231" s="261" t="s">
        <v>175</v>
      </c>
      <c r="E231" s="262" t="s">
        <v>467</v>
      </c>
      <c r="F231" s="263" t="s">
        <v>842</v>
      </c>
      <c r="G231" s="260"/>
      <c r="H231" s="264">
        <v>25.219999999999999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175</v>
      </c>
      <c r="AU231" s="270" t="s">
        <v>91</v>
      </c>
      <c r="AV231" s="13" t="s">
        <v>91</v>
      </c>
      <c r="AW231" s="13" t="s">
        <v>32</v>
      </c>
      <c r="AX231" s="13" t="s">
        <v>84</v>
      </c>
      <c r="AY231" s="270" t="s">
        <v>166</v>
      </c>
    </row>
    <row r="232" s="2" customFormat="1" ht="21.75" customHeight="1">
      <c r="A232" s="38"/>
      <c r="B232" s="39"/>
      <c r="C232" s="245" t="s">
        <v>293</v>
      </c>
      <c r="D232" s="245" t="s">
        <v>169</v>
      </c>
      <c r="E232" s="246" t="s">
        <v>626</v>
      </c>
      <c r="F232" s="247" t="s">
        <v>627</v>
      </c>
      <c r="G232" s="248" t="s">
        <v>172</v>
      </c>
      <c r="H232" s="249">
        <v>25.219999999999999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42</v>
      </c>
      <c r="O232" s="91"/>
      <c r="P232" s="255">
        <f>O232*H232</f>
        <v>0</v>
      </c>
      <c r="Q232" s="255">
        <v>0.00042999999999999999</v>
      </c>
      <c r="R232" s="255">
        <f>Q232*H232</f>
        <v>0.010844599999999999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125</v>
      </c>
      <c r="AT232" s="257" t="s">
        <v>169</v>
      </c>
      <c r="AU232" s="257" t="s">
        <v>91</v>
      </c>
      <c r="AY232" s="17" t="s">
        <v>166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125</v>
      </c>
      <c r="BM232" s="257" t="s">
        <v>843</v>
      </c>
    </row>
    <row r="233" s="13" customFormat="1">
      <c r="A233" s="13"/>
      <c r="B233" s="259"/>
      <c r="C233" s="260"/>
      <c r="D233" s="261" t="s">
        <v>175</v>
      </c>
      <c r="E233" s="262" t="s">
        <v>1</v>
      </c>
      <c r="F233" s="263" t="s">
        <v>467</v>
      </c>
      <c r="G233" s="260"/>
      <c r="H233" s="264">
        <v>25.219999999999999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175</v>
      </c>
      <c r="AU233" s="270" t="s">
        <v>91</v>
      </c>
      <c r="AV233" s="13" t="s">
        <v>91</v>
      </c>
      <c r="AW233" s="13" t="s">
        <v>32</v>
      </c>
      <c r="AX233" s="13" t="s">
        <v>84</v>
      </c>
      <c r="AY233" s="270" t="s">
        <v>166</v>
      </c>
    </row>
    <row r="234" s="2" customFormat="1" ht="21.75" customHeight="1">
      <c r="A234" s="38"/>
      <c r="B234" s="39"/>
      <c r="C234" s="282" t="s">
        <v>386</v>
      </c>
      <c r="D234" s="282" t="s">
        <v>219</v>
      </c>
      <c r="E234" s="283" t="s">
        <v>629</v>
      </c>
      <c r="F234" s="284" t="s">
        <v>630</v>
      </c>
      <c r="G234" s="285" t="s">
        <v>186</v>
      </c>
      <c r="H234" s="286">
        <v>3.0259999999999998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42</v>
      </c>
      <c r="O234" s="91"/>
      <c r="P234" s="255">
        <f>O234*H234</f>
        <v>0</v>
      </c>
      <c r="Q234" s="255">
        <v>0.0177</v>
      </c>
      <c r="R234" s="255">
        <f>Q234*H234</f>
        <v>0.053560199999999995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332</v>
      </c>
      <c r="AT234" s="257" t="s">
        <v>219</v>
      </c>
      <c r="AU234" s="257" t="s">
        <v>91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125</v>
      </c>
      <c r="BM234" s="257" t="s">
        <v>844</v>
      </c>
    </row>
    <row r="235" s="13" customFormat="1">
      <c r="A235" s="13"/>
      <c r="B235" s="259"/>
      <c r="C235" s="260"/>
      <c r="D235" s="261" t="s">
        <v>175</v>
      </c>
      <c r="E235" s="262" t="s">
        <v>1</v>
      </c>
      <c r="F235" s="263" t="s">
        <v>632</v>
      </c>
      <c r="G235" s="260"/>
      <c r="H235" s="264">
        <v>2.5219999999999998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175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166</v>
      </c>
    </row>
    <row r="236" s="13" customFormat="1">
      <c r="A236" s="13"/>
      <c r="B236" s="259"/>
      <c r="C236" s="260"/>
      <c r="D236" s="261" t="s">
        <v>175</v>
      </c>
      <c r="E236" s="260"/>
      <c r="F236" s="263" t="s">
        <v>845</v>
      </c>
      <c r="G236" s="260"/>
      <c r="H236" s="264">
        <v>3.0259999999999998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175</v>
      </c>
      <c r="AU236" s="270" t="s">
        <v>91</v>
      </c>
      <c r="AV236" s="13" t="s">
        <v>91</v>
      </c>
      <c r="AW236" s="13" t="s">
        <v>4</v>
      </c>
      <c r="AX236" s="13" t="s">
        <v>84</v>
      </c>
      <c r="AY236" s="270" t="s">
        <v>166</v>
      </c>
    </row>
    <row r="237" s="2" customFormat="1" ht="16.5" customHeight="1">
      <c r="A237" s="38"/>
      <c r="B237" s="39"/>
      <c r="C237" s="245" t="s">
        <v>390</v>
      </c>
      <c r="D237" s="245" t="s">
        <v>169</v>
      </c>
      <c r="E237" s="246" t="s">
        <v>634</v>
      </c>
      <c r="F237" s="247" t="s">
        <v>635</v>
      </c>
      <c r="G237" s="248" t="s">
        <v>186</v>
      </c>
      <c r="H237" s="249">
        <v>1.2</v>
      </c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0.035299999999999998</v>
      </c>
      <c r="T237" s="256">
        <f>S237*H237</f>
        <v>0.042359999999999995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125</v>
      </c>
      <c r="AT237" s="257" t="s">
        <v>169</v>
      </c>
      <c r="AU237" s="257" t="s">
        <v>91</v>
      </c>
      <c r="AY237" s="17" t="s">
        <v>166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125</v>
      </c>
      <c r="BM237" s="257" t="s">
        <v>846</v>
      </c>
    </row>
    <row r="238" s="13" customFormat="1">
      <c r="A238" s="13"/>
      <c r="B238" s="259"/>
      <c r="C238" s="260"/>
      <c r="D238" s="261" t="s">
        <v>175</v>
      </c>
      <c r="E238" s="262" t="s">
        <v>1</v>
      </c>
      <c r="F238" s="263" t="s">
        <v>637</v>
      </c>
      <c r="G238" s="260"/>
      <c r="H238" s="264">
        <v>1.2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175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166</v>
      </c>
    </row>
    <row r="239" s="2" customFormat="1" ht="16.5" customHeight="1">
      <c r="A239" s="38"/>
      <c r="B239" s="39"/>
      <c r="C239" s="245" t="s">
        <v>394</v>
      </c>
      <c r="D239" s="245" t="s">
        <v>169</v>
      </c>
      <c r="E239" s="246" t="s">
        <v>638</v>
      </c>
      <c r="F239" s="247" t="s">
        <v>639</v>
      </c>
      <c r="G239" s="248" t="s">
        <v>261</v>
      </c>
      <c r="H239" s="249">
        <v>1.2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0.0010200000000000001</v>
      </c>
      <c r="R239" s="255">
        <f>Q239*H239</f>
        <v>0.001224</v>
      </c>
      <c r="S239" s="255">
        <v>0.00298</v>
      </c>
      <c r="T239" s="256">
        <f>S239*H239</f>
        <v>0.0035759999999999998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125</v>
      </c>
      <c r="AT239" s="257" t="s">
        <v>169</v>
      </c>
      <c r="AU239" s="257" t="s">
        <v>91</v>
      </c>
      <c r="AY239" s="17" t="s">
        <v>166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125</v>
      </c>
      <c r="BM239" s="257" t="s">
        <v>847</v>
      </c>
    </row>
    <row r="240" s="13" customFormat="1">
      <c r="A240" s="13"/>
      <c r="B240" s="259"/>
      <c r="C240" s="260"/>
      <c r="D240" s="261" t="s">
        <v>175</v>
      </c>
      <c r="E240" s="262" t="s">
        <v>1</v>
      </c>
      <c r="F240" s="263" t="s">
        <v>637</v>
      </c>
      <c r="G240" s="260"/>
      <c r="H240" s="264">
        <v>1.2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175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166</v>
      </c>
    </row>
    <row r="241" s="2" customFormat="1" ht="16.5" customHeight="1">
      <c r="A241" s="38"/>
      <c r="B241" s="39"/>
      <c r="C241" s="282" t="s">
        <v>400</v>
      </c>
      <c r="D241" s="282" t="s">
        <v>219</v>
      </c>
      <c r="E241" s="283" t="s">
        <v>641</v>
      </c>
      <c r="F241" s="284" t="s">
        <v>642</v>
      </c>
      <c r="G241" s="285" t="s">
        <v>186</v>
      </c>
      <c r="H241" s="286">
        <v>1.3200000000000001</v>
      </c>
      <c r="I241" s="287"/>
      <c r="J241" s="288">
        <f>ROUND(I241*H241,2)</f>
        <v>0</v>
      </c>
      <c r="K241" s="289"/>
      <c r="L241" s="290"/>
      <c r="M241" s="291" t="s">
        <v>1</v>
      </c>
      <c r="N241" s="292" t="s">
        <v>42</v>
      </c>
      <c r="O241" s="91"/>
      <c r="P241" s="255">
        <f>O241*H241</f>
        <v>0</v>
      </c>
      <c r="Q241" s="255">
        <v>0.0177</v>
      </c>
      <c r="R241" s="255">
        <f>Q241*H241</f>
        <v>0.023364000000000003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332</v>
      </c>
      <c r="AT241" s="257" t="s">
        <v>219</v>
      </c>
      <c r="AU241" s="257" t="s">
        <v>91</v>
      </c>
      <c r="AY241" s="17" t="s">
        <v>166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125</v>
      </c>
      <c r="BM241" s="257" t="s">
        <v>848</v>
      </c>
    </row>
    <row r="242" s="13" customFormat="1">
      <c r="A242" s="13"/>
      <c r="B242" s="259"/>
      <c r="C242" s="260"/>
      <c r="D242" s="261" t="s">
        <v>175</v>
      </c>
      <c r="E242" s="260"/>
      <c r="F242" s="263" t="s">
        <v>644</v>
      </c>
      <c r="G242" s="260"/>
      <c r="H242" s="264">
        <v>1.3200000000000001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175</v>
      </c>
      <c r="AU242" s="270" t="s">
        <v>91</v>
      </c>
      <c r="AV242" s="13" t="s">
        <v>91</v>
      </c>
      <c r="AW242" s="13" t="s">
        <v>4</v>
      </c>
      <c r="AX242" s="13" t="s">
        <v>84</v>
      </c>
      <c r="AY242" s="270" t="s">
        <v>166</v>
      </c>
    </row>
    <row r="243" s="2" customFormat="1" ht="16.5" customHeight="1">
      <c r="A243" s="38"/>
      <c r="B243" s="39"/>
      <c r="C243" s="245" t="s">
        <v>405</v>
      </c>
      <c r="D243" s="245" t="s">
        <v>169</v>
      </c>
      <c r="E243" s="246" t="s">
        <v>645</v>
      </c>
      <c r="F243" s="247" t="s">
        <v>646</v>
      </c>
      <c r="G243" s="248" t="s">
        <v>172</v>
      </c>
      <c r="H243" s="249">
        <v>25.219999999999999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0.00012</v>
      </c>
      <c r="R243" s="255">
        <f>Q243*H243</f>
        <v>0.0030263999999999998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125</v>
      </c>
      <c r="AT243" s="257" t="s">
        <v>169</v>
      </c>
      <c r="AU243" s="257" t="s">
        <v>91</v>
      </c>
      <c r="AY243" s="17" t="s">
        <v>166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125</v>
      </c>
      <c r="BM243" s="257" t="s">
        <v>849</v>
      </c>
    </row>
    <row r="244" s="13" customFormat="1">
      <c r="A244" s="13"/>
      <c r="B244" s="259"/>
      <c r="C244" s="260"/>
      <c r="D244" s="261" t="s">
        <v>175</v>
      </c>
      <c r="E244" s="262" t="s">
        <v>1</v>
      </c>
      <c r="F244" s="263" t="s">
        <v>467</v>
      </c>
      <c r="G244" s="260"/>
      <c r="H244" s="264">
        <v>25.219999999999999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175</v>
      </c>
      <c r="AU244" s="270" t="s">
        <v>91</v>
      </c>
      <c r="AV244" s="13" t="s">
        <v>91</v>
      </c>
      <c r="AW244" s="13" t="s">
        <v>32</v>
      </c>
      <c r="AX244" s="13" t="s">
        <v>84</v>
      </c>
      <c r="AY244" s="270" t="s">
        <v>166</v>
      </c>
    </row>
    <row r="245" s="2" customFormat="1" ht="16.5" customHeight="1">
      <c r="A245" s="38"/>
      <c r="B245" s="39"/>
      <c r="C245" s="245" t="s">
        <v>409</v>
      </c>
      <c r="D245" s="245" t="s">
        <v>169</v>
      </c>
      <c r="E245" s="246" t="s">
        <v>648</v>
      </c>
      <c r="F245" s="247" t="s">
        <v>649</v>
      </c>
      <c r="G245" s="248" t="s">
        <v>261</v>
      </c>
      <c r="H245" s="249">
        <v>50.439999999999998</v>
      </c>
      <c r="I245" s="250"/>
      <c r="J245" s="251">
        <f>ROUND(I245*H245,2)</f>
        <v>0</v>
      </c>
      <c r="K245" s="252"/>
      <c r="L245" s="44"/>
      <c r="M245" s="253" t="s">
        <v>1</v>
      </c>
      <c r="N245" s="254" t="s">
        <v>42</v>
      </c>
      <c r="O245" s="91"/>
      <c r="P245" s="255">
        <f>O245*H245</f>
        <v>0</v>
      </c>
      <c r="Q245" s="255">
        <v>0</v>
      </c>
      <c r="R245" s="255">
        <f>Q245*H245</f>
        <v>0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125</v>
      </c>
      <c r="AT245" s="257" t="s">
        <v>169</v>
      </c>
      <c r="AU245" s="257" t="s">
        <v>91</v>
      </c>
      <c r="AY245" s="17" t="s">
        <v>166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7" t="s">
        <v>91</v>
      </c>
      <c r="BK245" s="258">
        <f>ROUND(I245*H245,2)</f>
        <v>0</v>
      </c>
      <c r="BL245" s="17" t="s">
        <v>125</v>
      </c>
      <c r="BM245" s="257" t="s">
        <v>850</v>
      </c>
    </row>
    <row r="246" s="13" customFormat="1">
      <c r="A246" s="13"/>
      <c r="B246" s="259"/>
      <c r="C246" s="260"/>
      <c r="D246" s="261" t="s">
        <v>175</v>
      </c>
      <c r="E246" s="262" t="s">
        <v>1</v>
      </c>
      <c r="F246" s="263" t="s">
        <v>651</v>
      </c>
      <c r="G246" s="260"/>
      <c r="H246" s="264">
        <v>50.439999999999998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175</v>
      </c>
      <c r="AU246" s="270" t="s">
        <v>91</v>
      </c>
      <c r="AV246" s="13" t="s">
        <v>91</v>
      </c>
      <c r="AW246" s="13" t="s">
        <v>32</v>
      </c>
      <c r="AX246" s="13" t="s">
        <v>84</v>
      </c>
      <c r="AY246" s="270" t="s">
        <v>166</v>
      </c>
    </row>
    <row r="247" s="2" customFormat="1" ht="21.75" customHeight="1">
      <c r="A247" s="38"/>
      <c r="B247" s="39"/>
      <c r="C247" s="245" t="s">
        <v>414</v>
      </c>
      <c r="D247" s="245" t="s">
        <v>169</v>
      </c>
      <c r="E247" s="246" t="s">
        <v>652</v>
      </c>
      <c r="F247" s="247" t="s">
        <v>653</v>
      </c>
      <c r="G247" s="248" t="s">
        <v>593</v>
      </c>
      <c r="H247" s="298"/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0</v>
      </c>
      <c r="R247" s="255">
        <f>Q247*H247</f>
        <v>0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125</v>
      </c>
      <c r="AT247" s="257" t="s">
        <v>169</v>
      </c>
      <c r="AU247" s="257" t="s">
        <v>91</v>
      </c>
      <c r="AY247" s="17" t="s">
        <v>166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125</v>
      </c>
      <c r="BM247" s="257" t="s">
        <v>851</v>
      </c>
    </row>
    <row r="248" s="12" customFormat="1" ht="22.8" customHeight="1">
      <c r="A248" s="12"/>
      <c r="B248" s="229"/>
      <c r="C248" s="230"/>
      <c r="D248" s="231" t="s">
        <v>75</v>
      </c>
      <c r="E248" s="243" t="s">
        <v>655</v>
      </c>
      <c r="F248" s="243" t="s">
        <v>656</v>
      </c>
      <c r="G248" s="230"/>
      <c r="H248" s="230"/>
      <c r="I248" s="233"/>
      <c r="J248" s="244">
        <f>BK248</f>
        <v>0</v>
      </c>
      <c r="K248" s="230"/>
      <c r="L248" s="235"/>
      <c r="M248" s="236"/>
      <c r="N248" s="237"/>
      <c r="O248" s="237"/>
      <c r="P248" s="238">
        <f>SUM(P249:P250)</f>
        <v>0</v>
      </c>
      <c r="Q248" s="237"/>
      <c r="R248" s="238">
        <f>SUM(R249:R250)</f>
        <v>2.5600000000000002E-05</v>
      </c>
      <c r="S248" s="237"/>
      <c r="T248" s="239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40" t="s">
        <v>91</v>
      </c>
      <c r="AT248" s="241" t="s">
        <v>75</v>
      </c>
      <c r="AU248" s="241" t="s">
        <v>84</v>
      </c>
      <c r="AY248" s="240" t="s">
        <v>166</v>
      </c>
      <c r="BK248" s="242">
        <f>SUM(BK249:BK250)</f>
        <v>0</v>
      </c>
    </row>
    <row r="249" s="2" customFormat="1" ht="16.5" customHeight="1">
      <c r="A249" s="38"/>
      <c r="B249" s="39"/>
      <c r="C249" s="245" t="s">
        <v>418</v>
      </c>
      <c r="D249" s="245" t="s">
        <v>169</v>
      </c>
      <c r="E249" s="246" t="s">
        <v>657</v>
      </c>
      <c r="F249" s="247" t="s">
        <v>658</v>
      </c>
      <c r="G249" s="248" t="s">
        <v>186</v>
      </c>
      <c r="H249" s="249">
        <v>0.64000000000000001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4.0000000000000003E-05</v>
      </c>
      <c r="R249" s="255">
        <f>Q249*H249</f>
        <v>2.5600000000000002E-05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125</v>
      </c>
      <c r="AT249" s="257" t="s">
        <v>169</v>
      </c>
      <c r="AU249" s="257" t="s">
        <v>91</v>
      </c>
      <c r="AY249" s="17" t="s">
        <v>166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125</v>
      </c>
      <c r="BM249" s="257" t="s">
        <v>852</v>
      </c>
    </row>
    <row r="250" s="13" customFormat="1">
      <c r="A250" s="13"/>
      <c r="B250" s="259"/>
      <c r="C250" s="260"/>
      <c r="D250" s="261" t="s">
        <v>175</v>
      </c>
      <c r="E250" s="262" t="s">
        <v>660</v>
      </c>
      <c r="F250" s="263" t="s">
        <v>661</v>
      </c>
      <c r="G250" s="260"/>
      <c r="H250" s="264">
        <v>0.64000000000000001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175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166</v>
      </c>
    </row>
    <row r="251" s="12" customFormat="1" ht="22.8" customHeight="1">
      <c r="A251" s="12"/>
      <c r="B251" s="229"/>
      <c r="C251" s="230"/>
      <c r="D251" s="231" t="s">
        <v>75</v>
      </c>
      <c r="E251" s="243" t="s">
        <v>662</v>
      </c>
      <c r="F251" s="243" t="s">
        <v>663</v>
      </c>
      <c r="G251" s="230"/>
      <c r="H251" s="230"/>
      <c r="I251" s="233"/>
      <c r="J251" s="244">
        <f>BK251</f>
        <v>0</v>
      </c>
      <c r="K251" s="230"/>
      <c r="L251" s="235"/>
      <c r="M251" s="236"/>
      <c r="N251" s="237"/>
      <c r="O251" s="237"/>
      <c r="P251" s="238">
        <f>SUM(P252:P255)</f>
        <v>0</v>
      </c>
      <c r="Q251" s="237"/>
      <c r="R251" s="238">
        <f>SUM(R252:R255)</f>
        <v>0.0053939999999999995</v>
      </c>
      <c r="S251" s="237"/>
      <c r="T251" s="239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40" t="s">
        <v>91</v>
      </c>
      <c r="AT251" s="241" t="s">
        <v>75</v>
      </c>
      <c r="AU251" s="241" t="s">
        <v>84</v>
      </c>
      <c r="AY251" s="240" t="s">
        <v>166</v>
      </c>
      <c r="BK251" s="242">
        <f>SUM(BK252:BK255)</f>
        <v>0</v>
      </c>
    </row>
    <row r="252" s="2" customFormat="1" ht="21.75" customHeight="1">
      <c r="A252" s="38"/>
      <c r="B252" s="39"/>
      <c r="C252" s="245" t="s">
        <v>422</v>
      </c>
      <c r="D252" s="245" t="s">
        <v>169</v>
      </c>
      <c r="E252" s="246" t="s">
        <v>664</v>
      </c>
      <c r="F252" s="247" t="s">
        <v>665</v>
      </c>
      <c r="G252" s="248" t="s">
        <v>261</v>
      </c>
      <c r="H252" s="249">
        <v>1.24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0.0043499999999999997</v>
      </c>
      <c r="R252" s="255">
        <f>Q252*H252</f>
        <v>0.0053939999999999995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125</v>
      </c>
      <c r="AT252" s="257" t="s">
        <v>169</v>
      </c>
      <c r="AU252" s="257" t="s">
        <v>91</v>
      </c>
      <c r="AY252" s="17" t="s">
        <v>166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125</v>
      </c>
      <c r="BM252" s="257" t="s">
        <v>853</v>
      </c>
    </row>
    <row r="253" s="13" customFormat="1">
      <c r="A253" s="13"/>
      <c r="B253" s="259"/>
      <c r="C253" s="260"/>
      <c r="D253" s="261" t="s">
        <v>175</v>
      </c>
      <c r="E253" s="262" t="s">
        <v>1</v>
      </c>
      <c r="F253" s="263" t="s">
        <v>667</v>
      </c>
      <c r="G253" s="260"/>
      <c r="H253" s="264">
        <v>0.59999999999999998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175</v>
      </c>
      <c r="AU253" s="270" t="s">
        <v>91</v>
      </c>
      <c r="AV253" s="13" t="s">
        <v>91</v>
      </c>
      <c r="AW253" s="13" t="s">
        <v>32</v>
      </c>
      <c r="AX253" s="13" t="s">
        <v>76</v>
      </c>
      <c r="AY253" s="270" t="s">
        <v>166</v>
      </c>
    </row>
    <row r="254" s="13" customFormat="1">
      <c r="A254" s="13"/>
      <c r="B254" s="259"/>
      <c r="C254" s="260"/>
      <c r="D254" s="261" t="s">
        <v>175</v>
      </c>
      <c r="E254" s="262" t="s">
        <v>1</v>
      </c>
      <c r="F254" s="263" t="s">
        <v>668</v>
      </c>
      <c r="G254" s="260"/>
      <c r="H254" s="264">
        <v>0.64000000000000001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175</v>
      </c>
      <c r="AU254" s="270" t="s">
        <v>91</v>
      </c>
      <c r="AV254" s="13" t="s">
        <v>91</v>
      </c>
      <c r="AW254" s="13" t="s">
        <v>32</v>
      </c>
      <c r="AX254" s="13" t="s">
        <v>76</v>
      </c>
      <c r="AY254" s="270" t="s">
        <v>166</v>
      </c>
    </row>
    <row r="255" s="14" customFormat="1">
      <c r="A255" s="14"/>
      <c r="B255" s="271"/>
      <c r="C255" s="272"/>
      <c r="D255" s="261" t="s">
        <v>175</v>
      </c>
      <c r="E255" s="273" t="s">
        <v>1</v>
      </c>
      <c r="F255" s="274" t="s">
        <v>183</v>
      </c>
      <c r="G255" s="272"/>
      <c r="H255" s="275">
        <v>1.24</v>
      </c>
      <c r="I255" s="276"/>
      <c r="J255" s="272"/>
      <c r="K255" s="272"/>
      <c r="L255" s="277"/>
      <c r="M255" s="278"/>
      <c r="N255" s="279"/>
      <c r="O255" s="279"/>
      <c r="P255" s="279"/>
      <c r="Q255" s="279"/>
      <c r="R255" s="279"/>
      <c r="S255" s="279"/>
      <c r="T255" s="28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1" t="s">
        <v>175</v>
      </c>
      <c r="AU255" s="281" t="s">
        <v>91</v>
      </c>
      <c r="AV255" s="14" t="s">
        <v>173</v>
      </c>
      <c r="AW255" s="14" t="s">
        <v>32</v>
      </c>
      <c r="AX255" s="14" t="s">
        <v>84</v>
      </c>
      <c r="AY255" s="281" t="s">
        <v>166</v>
      </c>
    </row>
    <row r="256" s="12" customFormat="1" ht="22.8" customHeight="1">
      <c r="A256" s="12"/>
      <c r="B256" s="229"/>
      <c r="C256" s="230"/>
      <c r="D256" s="231" t="s">
        <v>75</v>
      </c>
      <c r="E256" s="243" t="s">
        <v>398</v>
      </c>
      <c r="F256" s="243" t="s">
        <v>399</v>
      </c>
      <c r="G256" s="230"/>
      <c r="H256" s="230"/>
      <c r="I256" s="233"/>
      <c r="J256" s="244">
        <f>BK256</f>
        <v>0</v>
      </c>
      <c r="K256" s="230"/>
      <c r="L256" s="235"/>
      <c r="M256" s="236"/>
      <c r="N256" s="237"/>
      <c r="O256" s="237"/>
      <c r="P256" s="238">
        <f>SUM(P257:P304)</f>
        <v>0</v>
      </c>
      <c r="Q256" s="237"/>
      <c r="R256" s="238">
        <f>SUM(R257:R304)</f>
        <v>0.27615118000000005</v>
      </c>
      <c r="S256" s="237"/>
      <c r="T256" s="239">
        <f>SUM(T257:T304)</f>
        <v>0.012554399999999999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40" t="s">
        <v>91</v>
      </c>
      <c r="AT256" s="241" t="s">
        <v>75</v>
      </c>
      <c r="AU256" s="241" t="s">
        <v>84</v>
      </c>
      <c r="AY256" s="240" t="s">
        <v>166</v>
      </c>
      <c r="BK256" s="242">
        <f>SUM(BK257:BK304)</f>
        <v>0</v>
      </c>
    </row>
    <row r="257" s="2" customFormat="1" ht="21.75" customHeight="1">
      <c r="A257" s="38"/>
      <c r="B257" s="39"/>
      <c r="C257" s="245" t="s">
        <v>426</v>
      </c>
      <c r="D257" s="245" t="s">
        <v>169</v>
      </c>
      <c r="E257" s="246" t="s">
        <v>669</v>
      </c>
      <c r="F257" s="247" t="s">
        <v>670</v>
      </c>
      <c r="G257" s="248" t="s">
        <v>186</v>
      </c>
      <c r="H257" s="249">
        <v>4.2750000000000004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42</v>
      </c>
      <c r="O257" s="91"/>
      <c r="P257" s="255">
        <f>O257*H257</f>
        <v>0</v>
      </c>
      <c r="Q257" s="255">
        <v>6.0000000000000002E-05</v>
      </c>
      <c r="R257" s="255">
        <f>Q257*H257</f>
        <v>0.00025650000000000005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125</v>
      </c>
      <c r="AT257" s="257" t="s">
        <v>169</v>
      </c>
      <c r="AU257" s="257" t="s">
        <v>91</v>
      </c>
      <c r="AY257" s="17" t="s">
        <v>166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125</v>
      </c>
      <c r="BM257" s="257" t="s">
        <v>854</v>
      </c>
    </row>
    <row r="258" s="13" customFormat="1">
      <c r="A258" s="13"/>
      <c r="B258" s="259"/>
      <c r="C258" s="260"/>
      <c r="D258" s="261" t="s">
        <v>175</v>
      </c>
      <c r="E258" s="262" t="s">
        <v>479</v>
      </c>
      <c r="F258" s="263" t="s">
        <v>672</v>
      </c>
      <c r="G258" s="260"/>
      <c r="H258" s="264">
        <v>4.2750000000000004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175</v>
      </c>
      <c r="AU258" s="270" t="s">
        <v>91</v>
      </c>
      <c r="AV258" s="13" t="s">
        <v>91</v>
      </c>
      <c r="AW258" s="13" t="s">
        <v>32</v>
      </c>
      <c r="AX258" s="13" t="s">
        <v>84</v>
      </c>
      <c r="AY258" s="270" t="s">
        <v>166</v>
      </c>
    </row>
    <row r="259" s="2" customFormat="1" ht="21.75" customHeight="1">
      <c r="A259" s="38"/>
      <c r="B259" s="39"/>
      <c r="C259" s="245" t="s">
        <v>431</v>
      </c>
      <c r="D259" s="245" t="s">
        <v>169</v>
      </c>
      <c r="E259" s="246" t="s">
        <v>401</v>
      </c>
      <c r="F259" s="247" t="s">
        <v>402</v>
      </c>
      <c r="G259" s="248" t="s">
        <v>186</v>
      </c>
      <c r="H259" s="249">
        <v>5.4169999999999998</v>
      </c>
      <c r="I259" s="250"/>
      <c r="J259" s="251">
        <f>ROUND(I259*H259,2)</f>
        <v>0</v>
      </c>
      <c r="K259" s="252"/>
      <c r="L259" s="44"/>
      <c r="M259" s="253" t="s">
        <v>1</v>
      </c>
      <c r="N259" s="254" t="s">
        <v>42</v>
      </c>
      <c r="O259" s="91"/>
      <c r="P259" s="255">
        <f>O259*H259</f>
        <v>0</v>
      </c>
      <c r="Q259" s="255">
        <v>0.00012999999999999999</v>
      </c>
      <c r="R259" s="255">
        <f>Q259*H259</f>
        <v>0.00070420999999999993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125</v>
      </c>
      <c r="AT259" s="257" t="s">
        <v>169</v>
      </c>
      <c r="AU259" s="257" t="s">
        <v>91</v>
      </c>
      <c r="AY259" s="17" t="s">
        <v>166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91</v>
      </c>
      <c r="BK259" s="258">
        <f>ROUND(I259*H259,2)</f>
        <v>0</v>
      </c>
      <c r="BL259" s="17" t="s">
        <v>125</v>
      </c>
      <c r="BM259" s="257" t="s">
        <v>855</v>
      </c>
    </row>
    <row r="260" s="13" customFormat="1">
      <c r="A260" s="13"/>
      <c r="B260" s="259"/>
      <c r="C260" s="260"/>
      <c r="D260" s="261" t="s">
        <v>175</v>
      </c>
      <c r="E260" s="262" t="s">
        <v>1</v>
      </c>
      <c r="F260" s="263" t="s">
        <v>674</v>
      </c>
      <c r="G260" s="260"/>
      <c r="H260" s="264">
        <v>5.4169999999999998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175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166</v>
      </c>
    </row>
    <row r="261" s="2" customFormat="1" ht="21.75" customHeight="1">
      <c r="A261" s="38"/>
      <c r="B261" s="39"/>
      <c r="C261" s="245" t="s">
        <v>438</v>
      </c>
      <c r="D261" s="245" t="s">
        <v>169</v>
      </c>
      <c r="E261" s="246" t="s">
        <v>406</v>
      </c>
      <c r="F261" s="247" t="s">
        <v>407</v>
      </c>
      <c r="G261" s="248" t="s">
        <v>186</v>
      </c>
      <c r="H261" s="249">
        <v>1.1419999999999999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0.00012</v>
      </c>
      <c r="R261" s="255">
        <f>Q261*H261</f>
        <v>0.00013704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125</v>
      </c>
      <c r="AT261" s="257" t="s">
        <v>169</v>
      </c>
      <c r="AU261" s="257" t="s">
        <v>91</v>
      </c>
      <c r="AY261" s="17" t="s">
        <v>166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125</v>
      </c>
      <c r="BM261" s="257" t="s">
        <v>856</v>
      </c>
    </row>
    <row r="262" s="13" customFormat="1">
      <c r="A262" s="13"/>
      <c r="B262" s="259"/>
      <c r="C262" s="260"/>
      <c r="D262" s="261" t="s">
        <v>175</v>
      </c>
      <c r="E262" s="262" t="s">
        <v>100</v>
      </c>
      <c r="F262" s="263" t="s">
        <v>676</v>
      </c>
      <c r="G262" s="260"/>
      <c r="H262" s="264">
        <v>1.1419999999999999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175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166</v>
      </c>
    </row>
    <row r="263" s="2" customFormat="1" ht="21.75" customHeight="1">
      <c r="A263" s="38"/>
      <c r="B263" s="39"/>
      <c r="C263" s="245" t="s">
        <v>442</v>
      </c>
      <c r="D263" s="245" t="s">
        <v>169</v>
      </c>
      <c r="E263" s="246" t="s">
        <v>677</v>
      </c>
      <c r="F263" s="247" t="s">
        <v>678</v>
      </c>
      <c r="G263" s="248" t="s">
        <v>186</v>
      </c>
      <c r="H263" s="249">
        <v>4.2750000000000004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0.00029</v>
      </c>
      <c r="R263" s="255">
        <f>Q263*H263</f>
        <v>0.0012397500000000002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125</v>
      </c>
      <c r="AT263" s="257" t="s">
        <v>169</v>
      </c>
      <c r="AU263" s="257" t="s">
        <v>91</v>
      </c>
      <c r="AY263" s="17" t="s">
        <v>166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125</v>
      </c>
      <c r="BM263" s="257" t="s">
        <v>857</v>
      </c>
    </row>
    <row r="264" s="13" customFormat="1">
      <c r="A264" s="13"/>
      <c r="B264" s="259"/>
      <c r="C264" s="260"/>
      <c r="D264" s="261" t="s">
        <v>175</v>
      </c>
      <c r="E264" s="262" t="s">
        <v>1</v>
      </c>
      <c r="F264" s="263" t="s">
        <v>479</v>
      </c>
      <c r="G264" s="260"/>
      <c r="H264" s="264">
        <v>4.2750000000000004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175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166</v>
      </c>
    </row>
    <row r="265" s="2" customFormat="1" ht="21.75" customHeight="1">
      <c r="A265" s="38"/>
      <c r="B265" s="39"/>
      <c r="C265" s="245" t="s">
        <v>447</v>
      </c>
      <c r="D265" s="245" t="s">
        <v>169</v>
      </c>
      <c r="E265" s="246" t="s">
        <v>680</v>
      </c>
      <c r="F265" s="247" t="s">
        <v>681</v>
      </c>
      <c r="G265" s="248" t="s">
        <v>186</v>
      </c>
      <c r="H265" s="249">
        <v>21.140000000000001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6.0000000000000002E-05</v>
      </c>
      <c r="R265" s="255">
        <f>Q265*H265</f>
        <v>0.0012684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125</v>
      </c>
      <c r="AT265" s="257" t="s">
        <v>169</v>
      </c>
      <c r="AU265" s="257" t="s">
        <v>91</v>
      </c>
      <c r="AY265" s="17" t="s">
        <v>166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125</v>
      </c>
      <c r="BM265" s="257" t="s">
        <v>858</v>
      </c>
    </row>
    <row r="266" s="13" customFormat="1">
      <c r="A266" s="13"/>
      <c r="B266" s="259"/>
      <c r="C266" s="260"/>
      <c r="D266" s="261" t="s">
        <v>175</v>
      </c>
      <c r="E266" s="262" t="s">
        <v>476</v>
      </c>
      <c r="F266" s="263" t="s">
        <v>859</v>
      </c>
      <c r="G266" s="260"/>
      <c r="H266" s="264">
        <v>17.100000000000001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175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166</v>
      </c>
    </row>
    <row r="267" s="13" customFormat="1">
      <c r="A267" s="13"/>
      <c r="B267" s="259"/>
      <c r="C267" s="260"/>
      <c r="D267" s="261" t="s">
        <v>175</v>
      </c>
      <c r="E267" s="262" t="s">
        <v>483</v>
      </c>
      <c r="F267" s="263" t="s">
        <v>684</v>
      </c>
      <c r="G267" s="260"/>
      <c r="H267" s="264">
        <v>18.809999999999999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166</v>
      </c>
    </row>
    <row r="268" s="13" customFormat="1">
      <c r="A268" s="13"/>
      <c r="B268" s="259"/>
      <c r="C268" s="260"/>
      <c r="D268" s="261" t="s">
        <v>175</v>
      </c>
      <c r="E268" s="262" t="s">
        <v>485</v>
      </c>
      <c r="F268" s="263" t="s">
        <v>860</v>
      </c>
      <c r="G268" s="260"/>
      <c r="H268" s="264">
        <v>10.5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175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166</v>
      </c>
    </row>
    <row r="269" s="13" customFormat="1">
      <c r="A269" s="13"/>
      <c r="B269" s="259"/>
      <c r="C269" s="260"/>
      <c r="D269" s="261" t="s">
        <v>175</v>
      </c>
      <c r="E269" s="262" t="s">
        <v>486</v>
      </c>
      <c r="F269" s="263" t="s">
        <v>686</v>
      </c>
      <c r="G269" s="260"/>
      <c r="H269" s="264">
        <v>2.3300000000000001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175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166</v>
      </c>
    </row>
    <row r="270" s="13" customFormat="1">
      <c r="A270" s="13"/>
      <c r="B270" s="259"/>
      <c r="C270" s="260"/>
      <c r="D270" s="261" t="s">
        <v>175</v>
      </c>
      <c r="E270" s="262" t="s">
        <v>1</v>
      </c>
      <c r="F270" s="263" t="s">
        <v>687</v>
      </c>
      <c r="G270" s="260"/>
      <c r="H270" s="264">
        <v>21.140000000000001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175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166</v>
      </c>
    </row>
    <row r="271" s="2" customFormat="1" ht="21.75" customHeight="1">
      <c r="A271" s="38"/>
      <c r="B271" s="39"/>
      <c r="C271" s="245" t="s">
        <v>455</v>
      </c>
      <c r="D271" s="245" t="s">
        <v>169</v>
      </c>
      <c r="E271" s="246" t="s">
        <v>688</v>
      </c>
      <c r="F271" s="247" t="s">
        <v>689</v>
      </c>
      <c r="G271" s="248" t="s">
        <v>186</v>
      </c>
      <c r="H271" s="249">
        <v>31.640000000000001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0.00013999999999999999</v>
      </c>
      <c r="R271" s="255">
        <f>Q271*H271</f>
        <v>0.0044295999999999997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125</v>
      </c>
      <c r="AT271" s="257" t="s">
        <v>169</v>
      </c>
      <c r="AU271" s="257" t="s">
        <v>91</v>
      </c>
      <c r="AY271" s="17" t="s">
        <v>166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125</v>
      </c>
      <c r="BM271" s="257" t="s">
        <v>861</v>
      </c>
    </row>
    <row r="272" s="13" customFormat="1">
      <c r="A272" s="13"/>
      <c r="B272" s="259"/>
      <c r="C272" s="260"/>
      <c r="D272" s="261" t="s">
        <v>175</v>
      </c>
      <c r="E272" s="262" t="s">
        <v>1</v>
      </c>
      <c r="F272" s="263" t="s">
        <v>691</v>
      </c>
      <c r="G272" s="260"/>
      <c r="H272" s="264">
        <v>31.640000000000001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175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166</v>
      </c>
    </row>
    <row r="273" s="2" customFormat="1" ht="21.75" customHeight="1">
      <c r="A273" s="38"/>
      <c r="B273" s="39"/>
      <c r="C273" s="245" t="s">
        <v>692</v>
      </c>
      <c r="D273" s="245" t="s">
        <v>169</v>
      </c>
      <c r="E273" s="246" t="s">
        <v>419</v>
      </c>
      <c r="F273" s="247" t="s">
        <v>420</v>
      </c>
      <c r="G273" s="248" t="s">
        <v>186</v>
      </c>
      <c r="H273" s="249">
        <v>31.640000000000001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</v>
      </c>
      <c r="R273" s="255">
        <f>Q273*H273</f>
        <v>0.0037968000000000003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125</v>
      </c>
      <c r="AT273" s="257" t="s">
        <v>169</v>
      </c>
      <c r="AU273" s="257" t="s">
        <v>91</v>
      </c>
      <c r="AY273" s="17" t="s">
        <v>166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125</v>
      </c>
      <c r="BM273" s="257" t="s">
        <v>862</v>
      </c>
    </row>
    <row r="274" s="13" customFormat="1">
      <c r="A274" s="13"/>
      <c r="B274" s="259"/>
      <c r="C274" s="260"/>
      <c r="D274" s="261" t="s">
        <v>175</v>
      </c>
      <c r="E274" s="262" t="s">
        <v>1</v>
      </c>
      <c r="F274" s="263" t="s">
        <v>691</v>
      </c>
      <c r="G274" s="260"/>
      <c r="H274" s="264">
        <v>31.640000000000001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175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166</v>
      </c>
    </row>
    <row r="275" s="2" customFormat="1" ht="21.75" customHeight="1">
      <c r="A275" s="38"/>
      <c r="B275" s="39"/>
      <c r="C275" s="245" t="s">
        <v>694</v>
      </c>
      <c r="D275" s="245" t="s">
        <v>169</v>
      </c>
      <c r="E275" s="246" t="s">
        <v>695</v>
      </c>
      <c r="F275" s="247" t="s">
        <v>696</v>
      </c>
      <c r="G275" s="248" t="s">
        <v>172</v>
      </c>
      <c r="H275" s="249">
        <v>21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1.0000000000000001E-05</v>
      </c>
      <c r="R275" s="255">
        <f>Q275*H275</f>
        <v>0.00021000000000000001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125</v>
      </c>
      <c r="AT275" s="257" t="s">
        <v>169</v>
      </c>
      <c r="AU275" s="257" t="s">
        <v>91</v>
      </c>
      <c r="AY275" s="17" t="s">
        <v>166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125</v>
      </c>
      <c r="BM275" s="257" t="s">
        <v>863</v>
      </c>
    </row>
    <row r="276" s="13" customFormat="1">
      <c r="A276" s="13"/>
      <c r="B276" s="259"/>
      <c r="C276" s="260"/>
      <c r="D276" s="261" t="s">
        <v>175</v>
      </c>
      <c r="E276" s="262" t="s">
        <v>1</v>
      </c>
      <c r="F276" s="263" t="s">
        <v>698</v>
      </c>
      <c r="G276" s="260"/>
      <c r="H276" s="264">
        <v>17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175</v>
      </c>
      <c r="AU276" s="270" t="s">
        <v>91</v>
      </c>
      <c r="AV276" s="13" t="s">
        <v>91</v>
      </c>
      <c r="AW276" s="13" t="s">
        <v>32</v>
      </c>
      <c r="AX276" s="13" t="s">
        <v>76</v>
      </c>
      <c r="AY276" s="270" t="s">
        <v>166</v>
      </c>
    </row>
    <row r="277" s="13" customFormat="1">
      <c r="A277" s="13"/>
      <c r="B277" s="259"/>
      <c r="C277" s="260"/>
      <c r="D277" s="261" t="s">
        <v>175</v>
      </c>
      <c r="E277" s="262" t="s">
        <v>1</v>
      </c>
      <c r="F277" s="263" t="s">
        <v>699</v>
      </c>
      <c r="G277" s="260"/>
      <c r="H277" s="264">
        <v>4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175</v>
      </c>
      <c r="AU277" s="270" t="s">
        <v>91</v>
      </c>
      <c r="AV277" s="13" t="s">
        <v>91</v>
      </c>
      <c r="AW277" s="13" t="s">
        <v>32</v>
      </c>
      <c r="AX277" s="13" t="s">
        <v>76</v>
      </c>
      <c r="AY277" s="270" t="s">
        <v>166</v>
      </c>
    </row>
    <row r="278" s="14" customFormat="1">
      <c r="A278" s="14"/>
      <c r="B278" s="271"/>
      <c r="C278" s="272"/>
      <c r="D278" s="261" t="s">
        <v>175</v>
      </c>
      <c r="E278" s="273" t="s">
        <v>489</v>
      </c>
      <c r="F278" s="274" t="s">
        <v>183</v>
      </c>
      <c r="G278" s="272"/>
      <c r="H278" s="275">
        <v>21</v>
      </c>
      <c r="I278" s="276"/>
      <c r="J278" s="272"/>
      <c r="K278" s="272"/>
      <c r="L278" s="277"/>
      <c r="M278" s="278"/>
      <c r="N278" s="279"/>
      <c r="O278" s="279"/>
      <c r="P278" s="279"/>
      <c r="Q278" s="279"/>
      <c r="R278" s="279"/>
      <c r="S278" s="279"/>
      <c r="T278" s="28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1" t="s">
        <v>175</v>
      </c>
      <c r="AU278" s="281" t="s">
        <v>91</v>
      </c>
      <c r="AV278" s="14" t="s">
        <v>173</v>
      </c>
      <c r="AW278" s="14" t="s">
        <v>32</v>
      </c>
      <c r="AX278" s="14" t="s">
        <v>84</v>
      </c>
      <c r="AY278" s="281" t="s">
        <v>166</v>
      </c>
    </row>
    <row r="279" s="2" customFormat="1" ht="21.75" customHeight="1">
      <c r="A279" s="38"/>
      <c r="B279" s="39"/>
      <c r="C279" s="245" t="s">
        <v>700</v>
      </c>
      <c r="D279" s="245" t="s">
        <v>169</v>
      </c>
      <c r="E279" s="246" t="s">
        <v>701</v>
      </c>
      <c r="F279" s="247" t="s">
        <v>702</v>
      </c>
      <c r="G279" s="248" t="s">
        <v>261</v>
      </c>
      <c r="H279" s="249">
        <v>10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0.00012</v>
      </c>
      <c r="R279" s="255">
        <f>Q279*H279</f>
        <v>0.0012000000000000001</v>
      </c>
      <c r="S279" s="255">
        <v>0</v>
      </c>
      <c r="T279" s="25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125</v>
      </c>
      <c r="AT279" s="257" t="s">
        <v>169</v>
      </c>
      <c r="AU279" s="257" t="s">
        <v>91</v>
      </c>
      <c r="AY279" s="17" t="s">
        <v>166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125</v>
      </c>
      <c r="BM279" s="257" t="s">
        <v>864</v>
      </c>
    </row>
    <row r="280" s="13" customFormat="1">
      <c r="A280" s="13"/>
      <c r="B280" s="259"/>
      <c r="C280" s="260"/>
      <c r="D280" s="261" t="s">
        <v>175</v>
      </c>
      <c r="E280" s="262" t="s">
        <v>495</v>
      </c>
      <c r="F280" s="263" t="s">
        <v>704</v>
      </c>
      <c r="G280" s="260"/>
      <c r="H280" s="264">
        <v>10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175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166</v>
      </c>
    </row>
    <row r="281" s="2" customFormat="1" ht="21.75" customHeight="1">
      <c r="A281" s="38"/>
      <c r="B281" s="39"/>
      <c r="C281" s="245" t="s">
        <v>705</v>
      </c>
      <c r="D281" s="245" t="s">
        <v>169</v>
      </c>
      <c r="E281" s="246" t="s">
        <v>706</v>
      </c>
      <c r="F281" s="247" t="s">
        <v>707</v>
      </c>
      <c r="G281" s="248" t="s">
        <v>172</v>
      </c>
      <c r="H281" s="249">
        <v>21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4.0000000000000003E-05</v>
      </c>
      <c r="R281" s="255">
        <f>Q281*H281</f>
        <v>0.00084000000000000003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125</v>
      </c>
      <c r="AT281" s="257" t="s">
        <v>169</v>
      </c>
      <c r="AU281" s="257" t="s">
        <v>91</v>
      </c>
      <c r="AY281" s="17" t="s">
        <v>166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125</v>
      </c>
      <c r="BM281" s="257" t="s">
        <v>865</v>
      </c>
    </row>
    <row r="282" s="13" customFormat="1">
      <c r="A282" s="13"/>
      <c r="B282" s="259"/>
      <c r="C282" s="260"/>
      <c r="D282" s="261" t="s">
        <v>175</v>
      </c>
      <c r="E282" s="262" t="s">
        <v>1</v>
      </c>
      <c r="F282" s="263" t="s">
        <v>489</v>
      </c>
      <c r="G282" s="260"/>
      <c r="H282" s="264">
        <v>21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175</v>
      </c>
      <c r="AU282" s="270" t="s">
        <v>91</v>
      </c>
      <c r="AV282" s="13" t="s">
        <v>91</v>
      </c>
      <c r="AW282" s="13" t="s">
        <v>32</v>
      </c>
      <c r="AX282" s="13" t="s">
        <v>84</v>
      </c>
      <c r="AY282" s="270" t="s">
        <v>166</v>
      </c>
    </row>
    <row r="283" s="2" customFormat="1" ht="21.75" customHeight="1">
      <c r="A283" s="38"/>
      <c r="B283" s="39"/>
      <c r="C283" s="245" t="s">
        <v>709</v>
      </c>
      <c r="D283" s="245" t="s">
        <v>169</v>
      </c>
      <c r="E283" s="246" t="s">
        <v>710</v>
      </c>
      <c r="F283" s="247" t="s">
        <v>711</v>
      </c>
      <c r="G283" s="248" t="s">
        <v>261</v>
      </c>
      <c r="H283" s="249">
        <v>10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42</v>
      </c>
      <c r="O283" s="91"/>
      <c r="P283" s="255">
        <f>O283*H283</f>
        <v>0</v>
      </c>
      <c r="Q283" s="255">
        <v>0.00012999999999999999</v>
      </c>
      <c r="R283" s="255">
        <f>Q283*H283</f>
        <v>0.0012999999999999999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125</v>
      </c>
      <c r="AT283" s="257" t="s">
        <v>169</v>
      </c>
      <c r="AU283" s="257" t="s">
        <v>91</v>
      </c>
      <c r="AY283" s="17" t="s">
        <v>166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91</v>
      </c>
      <c r="BK283" s="258">
        <f>ROUND(I283*H283,2)</f>
        <v>0</v>
      </c>
      <c r="BL283" s="17" t="s">
        <v>125</v>
      </c>
      <c r="BM283" s="257" t="s">
        <v>866</v>
      </c>
    </row>
    <row r="284" s="13" customFormat="1">
      <c r="A284" s="13"/>
      <c r="B284" s="259"/>
      <c r="C284" s="260"/>
      <c r="D284" s="261" t="s">
        <v>175</v>
      </c>
      <c r="E284" s="262" t="s">
        <v>1</v>
      </c>
      <c r="F284" s="263" t="s">
        <v>495</v>
      </c>
      <c r="G284" s="260"/>
      <c r="H284" s="264">
        <v>10</v>
      </c>
      <c r="I284" s="265"/>
      <c r="J284" s="260"/>
      <c r="K284" s="260"/>
      <c r="L284" s="266"/>
      <c r="M284" s="267"/>
      <c r="N284" s="268"/>
      <c r="O284" s="268"/>
      <c r="P284" s="268"/>
      <c r="Q284" s="268"/>
      <c r="R284" s="268"/>
      <c r="S284" s="268"/>
      <c r="T284" s="26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0" t="s">
        <v>175</v>
      </c>
      <c r="AU284" s="270" t="s">
        <v>91</v>
      </c>
      <c r="AV284" s="13" t="s">
        <v>91</v>
      </c>
      <c r="AW284" s="13" t="s">
        <v>32</v>
      </c>
      <c r="AX284" s="13" t="s">
        <v>84</v>
      </c>
      <c r="AY284" s="270" t="s">
        <v>166</v>
      </c>
    </row>
    <row r="285" s="2" customFormat="1" ht="21.75" customHeight="1">
      <c r="A285" s="38"/>
      <c r="B285" s="39"/>
      <c r="C285" s="245" t="s">
        <v>713</v>
      </c>
      <c r="D285" s="245" t="s">
        <v>169</v>
      </c>
      <c r="E285" s="246" t="s">
        <v>714</v>
      </c>
      <c r="F285" s="247" t="s">
        <v>715</v>
      </c>
      <c r="G285" s="248" t="s">
        <v>172</v>
      </c>
      <c r="H285" s="249">
        <v>21</v>
      </c>
      <c r="I285" s="250"/>
      <c r="J285" s="251">
        <f>ROUND(I285*H285,2)</f>
        <v>0</v>
      </c>
      <c r="K285" s="252"/>
      <c r="L285" s="44"/>
      <c r="M285" s="253" t="s">
        <v>1</v>
      </c>
      <c r="N285" s="254" t="s">
        <v>42</v>
      </c>
      <c r="O285" s="91"/>
      <c r="P285" s="255">
        <f>O285*H285</f>
        <v>0</v>
      </c>
      <c r="Q285" s="255">
        <v>4.0000000000000003E-05</v>
      </c>
      <c r="R285" s="255">
        <f>Q285*H285</f>
        <v>0.00084000000000000003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125</v>
      </c>
      <c r="AT285" s="257" t="s">
        <v>169</v>
      </c>
      <c r="AU285" s="257" t="s">
        <v>91</v>
      </c>
      <c r="AY285" s="17" t="s">
        <v>166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7" t="s">
        <v>91</v>
      </c>
      <c r="BK285" s="258">
        <f>ROUND(I285*H285,2)</f>
        <v>0</v>
      </c>
      <c r="BL285" s="17" t="s">
        <v>125</v>
      </c>
      <c r="BM285" s="257" t="s">
        <v>867</v>
      </c>
    </row>
    <row r="286" s="13" customFormat="1">
      <c r="A286" s="13"/>
      <c r="B286" s="259"/>
      <c r="C286" s="260"/>
      <c r="D286" s="261" t="s">
        <v>175</v>
      </c>
      <c r="E286" s="262" t="s">
        <v>1</v>
      </c>
      <c r="F286" s="263" t="s">
        <v>489</v>
      </c>
      <c r="G286" s="260"/>
      <c r="H286" s="264">
        <v>21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175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166</v>
      </c>
    </row>
    <row r="287" s="2" customFormat="1" ht="16.5" customHeight="1">
      <c r="A287" s="38"/>
      <c r="B287" s="39"/>
      <c r="C287" s="245" t="s">
        <v>717</v>
      </c>
      <c r="D287" s="245" t="s">
        <v>169</v>
      </c>
      <c r="E287" s="246" t="s">
        <v>718</v>
      </c>
      <c r="F287" s="247" t="s">
        <v>719</v>
      </c>
      <c r="G287" s="248" t="s">
        <v>186</v>
      </c>
      <c r="H287" s="249">
        <v>41.847999999999999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1.0000000000000001E-05</v>
      </c>
      <c r="R287" s="255">
        <f>Q287*H287</f>
        <v>0.00041848000000000005</v>
      </c>
      <c r="S287" s="255">
        <v>0.00014999999999999999</v>
      </c>
      <c r="T287" s="256">
        <f>S287*H287</f>
        <v>0.0062771999999999993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125</v>
      </c>
      <c r="AT287" s="257" t="s">
        <v>169</v>
      </c>
      <c r="AU287" s="257" t="s">
        <v>91</v>
      </c>
      <c r="AY287" s="17" t="s">
        <v>166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125</v>
      </c>
      <c r="BM287" s="257" t="s">
        <v>868</v>
      </c>
    </row>
    <row r="288" s="13" customFormat="1">
      <c r="A288" s="13"/>
      <c r="B288" s="259"/>
      <c r="C288" s="260"/>
      <c r="D288" s="261" t="s">
        <v>175</v>
      </c>
      <c r="E288" s="262" t="s">
        <v>1</v>
      </c>
      <c r="F288" s="263" t="s">
        <v>721</v>
      </c>
      <c r="G288" s="260"/>
      <c r="H288" s="264">
        <v>41.847999999999999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175</v>
      </c>
      <c r="AU288" s="270" t="s">
        <v>91</v>
      </c>
      <c r="AV288" s="13" t="s">
        <v>91</v>
      </c>
      <c r="AW288" s="13" t="s">
        <v>32</v>
      </c>
      <c r="AX288" s="13" t="s">
        <v>84</v>
      </c>
      <c r="AY288" s="270" t="s">
        <v>166</v>
      </c>
    </row>
    <row r="289" s="2" customFormat="1" ht="16.5" customHeight="1">
      <c r="A289" s="38"/>
      <c r="B289" s="39"/>
      <c r="C289" s="245" t="s">
        <v>722</v>
      </c>
      <c r="D289" s="245" t="s">
        <v>169</v>
      </c>
      <c r="E289" s="246" t="s">
        <v>723</v>
      </c>
      <c r="F289" s="247" t="s">
        <v>724</v>
      </c>
      <c r="G289" s="248" t="s">
        <v>186</v>
      </c>
      <c r="H289" s="249">
        <v>41.847999999999999</v>
      </c>
      <c r="I289" s="250"/>
      <c r="J289" s="251">
        <f>ROUND(I289*H289,2)</f>
        <v>0</v>
      </c>
      <c r="K289" s="252"/>
      <c r="L289" s="44"/>
      <c r="M289" s="253" t="s">
        <v>1</v>
      </c>
      <c r="N289" s="254" t="s">
        <v>42</v>
      </c>
      <c r="O289" s="91"/>
      <c r="P289" s="255">
        <f>O289*H289</f>
        <v>0</v>
      </c>
      <c r="Q289" s="255">
        <v>0</v>
      </c>
      <c r="R289" s="255">
        <f>Q289*H289</f>
        <v>0</v>
      </c>
      <c r="S289" s="255">
        <v>0.00014999999999999999</v>
      </c>
      <c r="T289" s="256">
        <f>S289*H289</f>
        <v>0.0062771999999999993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57" t="s">
        <v>125</v>
      </c>
      <c r="AT289" s="257" t="s">
        <v>169</v>
      </c>
      <c r="AU289" s="257" t="s">
        <v>91</v>
      </c>
      <c r="AY289" s="17" t="s">
        <v>166</v>
      </c>
      <c r="BE289" s="258">
        <f>IF(N289="základní",J289,0)</f>
        <v>0</v>
      </c>
      <c r="BF289" s="258">
        <f>IF(N289="snížená",J289,0)</f>
        <v>0</v>
      </c>
      <c r="BG289" s="258">
        <f>IF(N289="zákl. přenesená",J289,0)</f>
        <v>0</v>
      </c>
      <c r="BH289" s="258">
        <f>IF(N289="sníž. přenesená",J289,0)</f>
        <v>0</v>
      </c>
      <c r="BI289" s="258">
        <f>IF(N289="nulová",J289,0)</f>
        <v>0</v>
      </c>
      <c r="BJ289" s="17" t="s">
        <v>91</v>
      </c>
      <c r="BK289" s="258">
        <f>ROUND(I289*H289,2)</f>
        <v>0</v>
      </c>
      <c r="BL289" s="17" t="s">
        <v>125</v>
      </c>
      <c r="BM289" s="257" t="s">
        <v>869</v>
      </c>
    </row>
    <row r="290" s="13" customFormat="1">
      <c r="A290" s="13"/>
      <c r="B290" s="259"/>
      <c r="C290" s="260"/>
      <c r="D290" s="261" t="s">
        <v>175</v>
      </c>
      <c r="E290" s="262" t="s">
        <v>1</v>
      </c>
      <c r="F290" s="263" t="s">
        <v>721</v>
      </c>
      <c r="G290" s="260"/>
      <c r="H290" s="264">
        <v>41.847999999999999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175</v>
      </c>
      <c r="AU290" s="270" t="s">
        <v>91</v>
      </c>
      <c r="AV290" s="13" t="s">
        <v>91</v>
      </c>
      <c r="AW290" s="13" t="s">
        <v>32</v>
      </c>
      <c r="AX290" s="13" t="s">
        <v>84</v>
      </c>
      <c r="AY290" s="270" t="s">
        <v>166</v>
      </c>
    </row>
    <row r="291" s="2" customFormat="1" ht="16.5" customHeight="1">
      <c r="A291" s="38"/>
      <c r="B291" s="39"/>
      <c r="C291" s="245" t="s">
        <v>726</v>
      </c>
      <c r="D291" s="245" t="s">
        <v>169</v>
      </c>
      <c r="E291" s="246" t="s">
        <v>727</v>
      </c>
      <c r="F291" s="247" t="s">
        <v>728</v>
      </c>
      <c r="G291" s="248" t="s">
        <v>186</v>
      </c>
      <c r="H291" s="249">
        <v>58.979999999999997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0.00014999999999999999</v>
      </c>
      <c r="R291" s="255">
        <f>Q291*H291</f>
        <v>0.008846999999999999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125</v>
      </c>
      <c r="AT291" s="257" t="s">
        <v>169</v>
      </c>
      <c r="AU291" s="257" t="s">
        <v>91</v>
      </c>
      <c r="AY291" s="17" t="s">
        <v>166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125</v>
      </c>
      <c r="BM291" s="257" t="s">
        <v>870</v>
      </c>
    </row>
    <row r="292" s="15" customFormat="1">
      <c r="A292" s="15"/>
      <c r="B292" s="299"/>
      <c r="C292" s="300"/>
      <c r="D292" s="261" t="s">
        <v>175</v>
      </c>
      <c r="E292" s="301" t="s">
        <v>1</v>
      </c>
      <c r="F292" s="302" t="s">
        <v>730</v>
      </c>
      <c r="G292" s="300"/>
      <c r="H292" s="301" t="s">
        <v>1</v>
      </c>
      <c r="I292" s="303"/>
      <c r="J292" s="300"/>
      <c r="K292" s="300"/>
      <c r="L292" s="304"/>
      <c r="M292" s="305"/>
      <c r="N292" s="306"/>
      <c r="O292" s="306"/>
      <c r="P292" s="306"/>
      <c r="Q292" s="306"/>
      <c r="R292" s="306"/>
      <c r="S292" s="306"/>
      <c r="T292" s="30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308" t="s">
        <v>175</v>
      </c>
      <c r="AU292" s="308" t="s">
        <v>91</v>
      </c>
      <c r="AV292" s="15" t="s">
        <v>84</v>
      </c>
      <c r="AW292" s="15" t="s">
        <v>32</v>
      </c>
      <c r="AX292" s="15" t="s">
        <v>76</v>
      </c>
      <c r="AY292" s="308" t="s">
        <v>166</v>
      </c>
    </row>
    <row r="293" s="13" customFormat="1">
      <c r="A293" s="13"/>
      <c r="B293" s="259"/>
      <c r="C293" s="260"/>
      <c r="D293" s="261" t="s">
        <v>175</v>
      </c>
      <c r="E293" s="262" t="s">
        <v>1</v>
      </c>
      <c r="F293" s="263" t="s">
        <v>465</v>
      </c>
      <c r="G293" s="260"/>
      <c r="H293" s="264">
        <v>58.979999999999997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175</v>
      </c>
      <c r="AU293" s="270" t="s">
        <v>91</v>
      </c>
      <c r="AV293" s="13" t="s">
        <v>91</v>
      </c>
      <c r="AW293" s="13" t="s">
        <v>32</v>
      </c>
      <c r="AX293" s="13" t="s">
        <v>84</v>
      </c>
      <c r="AY293" s="270" t="s">
        <v>166</v>
      </c>
    </row>
    <row r="294" s="2" customFormat="1" ht="21.75" customHeight="1">
      <c r="A294" s="38"/>
      <c r="B294" s="39"/>
      <c r="C294" s="245" t="s">
        <v>731</v>
      </c>
      <c r="D294" s="245" t="s">
        <v>169</v>
      </c>
      <c r="E294" s="246" t="s">
        <v>732</v>
      </c>
      <c r="F294" s="247" t="s">
        <v>733</v>
      </c>
      <c r="G294" s="248" t="s">
        <v>186</v>
      </c>
      <c r="H294" s="249">
        <v>53.082000000000001</v>
      </c>
      <c r="I294" s="250"/>
      <c r="J294" s="251">
        <f>ROUND(I294*H294,2)</f>
        <v>0</v>
      </c>
      <c r="K294" s="252"/>
      <c r="L294" s="44"/>
      <c r="M294" s="253" t="s">
        <v>1</v>
      </c>
      <c r="N294" s="254" t="s">
        <v>42</v>
      </c>
      <c r="O294" s="91"/>
      <c r="P294" s="255">
        <f>O294*H294</f>
        <v>0</v>
      </c>
      <c r="Q294" s="255">
        <v>0.0047000000000000002</v>
      </c>
      <c r="R294" s="255">
        <f>Q294*H294</f>
        <v>0.24948540000000002</v>
      </c>
      <c r="S294" s="255">
        <v>0</v>
      </c>
      <c r="T294" s="25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7" t="s">
        <v>125</v>
      </c>
      <c r="AT294" s="257" t="s">
        <v>169</v>
      </c>
      <c r="AU294" s="257" t="s">
        <v>91</v>
      </c>
      <c r="AY294" s="17" t="s">
        <v>166</v>
      </c>
      <c r="BE294" s="258">
        <f>IF(N294="základní",J294,0)</f>
        <v>0</v>
      </c>
      <c r="BF294" s="258">
        <f>IF(N294="snížená",J294,0)</f>
        <v>0</v>
      </c>
      <c r="BG294" s="258">
        <f>IF(N294="zákl. přenesená",J294,0)</f>
        <v>0</v>
      </c>
      <c r="BH294" s="258">
        <f>IF(N294="sníž. přenesená",J294,0)</f>
        <v>0</v>
      </c>
      <c r="BI294" s="258">
        <f>IF(N294="nulová",J294,0)</f>
        <v>0</v>
      </c>
      <c r="BJ294" s="17" t="s">
        <v>91</v>
      </c>
      <c r="BK294" s="258">
        <f>ROUND(I294*H294,2)</f>
        <v>0</v>
      </c>
      <c r="BL294" s="17" t="s">
        <v>125</v>
      </c>
      <c r="BM294" s="257" t="s">
        <v>871</v>
      </c>
    </row>
    <row r="295" s="15" customFormat="1">
      <c r="A295" s="15"/>
      <c r="B295" s="299"/>
      <c r="C295" s="300"/>
      <c r="D295" s="261" t="s">
        <v>175</v>
      </c>
      <c r="E295" s="301" t="s">
        <v>1</v>
      </c>
      <c r="F295" s="302" t="s">
        <v>735</v>
      </c>
      <c r="G295" s="300"/>
      <c r="H295" s="301" t="s">
        <v>1</v>
      </c>
      <c r="I295" s="303"/>
      <c r="J295" s="300"/>
      <c r="K295" s="300"/>
      <c r="L295" s="304"/>
      <c r="M295" s="305"/>
      <c r="N295" s="306"/>
      <c r="O295" s="306"/>
      <c r="P295" s="306"/>
      <c r="Q295" s="306"/>
      <c r="R295" s="306"/>
      <c r="S295" s="306"/>
      <c r="T295" s="30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308" t="s">
        <v>175</v>
      </c>
      <c r="AU295" s="308" t="s">
        <v>91</v>
      </c>
      <c r="AV295" s="15" t="s">
        <v>84</v>
      </c>
      <c r="AW295" s="15" t="s">
        <v>32</v>
      </c>
      <c r="AX295" s="15" t="s">
        <v>76</v>
      </c>
      <c r="AY295" s="308" t="s">
        <v>166</v>
      </c>
    </row>
    <row r="296" s="13" customFormat="1">
      <c r="A296" s="13"/>
      <c r="B296" s="259"/>
      <c r="C296" s="260"/>
      <c r="D296" s="261" t="s">
        <v>175</v>
      </c>
      <c r="E296" s="262" t="s">
        <v>1</v>
      </c>
      <c r="F296" s="263" t="s">
        <v>736</v>
      </c>
      <c r="G296" s="260"/>
      <c r="H296" s="264">
        <v>53.082000000000001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175</v>
      </c>
      <c r="AU296" s="270" t="s">
        <v>91</v>
      </c>
      <c r="AV296" s="13" t="s">
        <v>91</v>
      </c>
      <c r="AW296" s="13" t="s">
        <v>32</v>
      </c>
      <c r="AX296" s="13" t="s">
        <v>84</v>
      </c>
      <c r="AY296" s="270" t="s">
        <v>166</v>
      </c>
    </row>
    <row r="297" s="2" customFormat="1" ht="21.75" customHeight="1">
      <c r="A297" s="38"/>
      <c r="B297" s="39"/>
      <c r="C297" s="245" t="s">
        <v>737</v>
      </c>
      <c r="D297" s="245" t="s">
        <v>169</v>
      </c>
      <c r="E297" s="246" t="s">
        <v>738</v>
      </c>
      <c r="F297" s="247" t="s">
        <v>739</v>
      </c>
      <c r="G297" s="248" t="s">
        <v>186</v>
      </c>
      <c r="H297" s="249">
        <v>1.24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42</v>
      </c>
      <c r="O297" s="91"/>
      <c r="P297" s="255">
        <f>O297*H297</f>
        <v>0</v>
      </c>
      <c r="Q297" s="255">
        <v>0.00029</v>
      </c>
      <c r="R297" s="255">
        <f>Q297*H297</f>
        <v>0.00035960000000000001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125</v>
      </c>
      <c r="AT297" s="257" t="s">
        <v>169</v>
      </c>
      <c r="AU297" s="257" t="s">
        <v>91</v>
      </c>
      <c r="AY297" s="17" t="s">
        <v>166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91</v>
      </c>
      <c r="BK297" s="258">
        <f>ROUND(I297*H297,2)</f>
        <v>0</v>
      </c>
      <c r="BL297" s="17" t="s">
        <v>125</v>
      </c>
      <c r="BM297" s="257" t="s">
        <v>872</v>
      </c>
    </row>
    <row r="298" s="13" customFormat="1">
      <c r="A298" s="13"/>
      <c r="B298" s="259"/>
      <c r="C298" s="260"/>
      <c r="D298" s="261" t="s">
        <v>175</v>
      </c>
      <c r="E298" s="262" t="s">
        <v>1</v>
      </c>
      <c r="F298" s="263" t="s">
        <v>667</v>
      </c>
      <c r="G298" s="260"/>
      <c r="H298" s="264">
        <v>0.59999999999999998</v>
      </c>
      <c r="I298" s="265"/>
      <c r="J298" s="260"/>
      <c r="K298" s="260"/>
      <c r="L298" s="266"/>
      <c r="M298" s="267"/>
      <c r="N298" s="268"/>
      <c r="O298" s="268"/>
      <c r="P298" s="268"/>
      <c r="Q298" s="268"/>
      <c r="R298" s="268"/>
      <c r="S298" s="268"/>
      <c r="T298" s="26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0" t="s">
        <v>175</v>
      </c>
      <c r="AU298" s="270" t="s">
        <v>91</v>
      </c>
      <c r="AV298" s="13" t="s">
        <v>91</v>
      </c>
      <c r="AW298" s="13" t="s">
        <v>32</v>
      </c>
      <c r="AX298" s="13" t="s">
        <v>76</v>
      </c>
      <c r="AY298" s="270" t="s">
        <v>166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668</v>
      </c>
      <c r="G299" s="260"/>
      <c r="H299" s="264">
        <v>0.64000000000000001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166</v>
      </c>
    </row>
    <row r="300" s="14" customFormat="1">
      <c r="A300" s="14"/>
      <c r="B300" s="271"/>
      <c r="C300" s="272"/>
      <c r="D300" s="261" t="s">
        <v>175</v>
      </c>
      <c r="E300" s="273" t="s">
        <v>1</v>
      </c>
      <c r="F300" s="274" t="s">
        <v>183</v>
      </c>
      <c r="G300" s="272"/>
      <c r="H300" s="275">
        <v>1.24</v>
      </c>
      <c r="I300" s="276"/>
      <c r="J300" s="272"/>
      <c r="K300" s="272"/>
      <c r="L300" s="277"/>
      <c r="M300" s="278"/>
      <c r="N300" s="279"/>
      <c r="O300" s="279"/>
      <c r="P300" s="279"/>
      <c r="Q300" s="279"/>
      <c r="R300" s="279"/>
      <c r="S300" s="279"/>
      <c r="T300" s="28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1" t="s">
        <v>175</v>
      </c>
      <c r="AU300" s="281" t="s">
        <v>91</v>
      </c>
      <c r="AV300" s="14" t="s">
        <v>173</v>
      </c>
      <c r="AW300" s="14" t="s">
        <v>32</v>
      </c>
      <c r="AX300" s="14" t="s">
        <v>84</v>
      </c>
      <c r="AY300" s="281" t="s">
        <v>166</v>
      </c>
    </row>
    <row r="301" s="2" customFormat="1" ht="21.75" customHeight="1">
      <c r="A301" s="38"/>
      <c r="B301" s="39"/>
      <c r="C301" s="245" t="s">
        <v>741</v>
      </c>
      <c r="D301" s="245" t="s">
        <v>169</v>
      </c>
      <c r="E301" s="246" t="s">
        <v>742</v>
      </c>
      <c r="F301" s="247" t="s">
        <v>743</v>
      </c>
      <c r="G301" s="248" t="s">
        <v>186</v>
      </c>
      <c r="H301" s="249">
        <v>1.24</v>
      </c>
      <c r="I301" s="250"/>
      <c r="J301" s="251">
        <f>ROUND(I301*H301,2)</f>
        <v>0</v>
      </c>
      <c r="K301" s="252"/>
      <c r="L301" s="44"/>
      <c r="M301" s="253" t="s">
        <v>1</v>
      </c>
      <c r="N301" s="254" t="s">
        <v>42</v>
      </c>
      <c r="O301" s="91"/>
      <c r="P301" s="255">
        <f>O301*H301</f>
        <v>0</v>
      </c>
      <c r="Q301" s="255">
        <v>0.00066</v>
      </c>
      <c r="R301" s="255">
        <f>Q301*H301</f>
        <v>0.00081839999999999994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125</v>
      </c>
      <c r="AT301" s="257" t="s">
        <v>169</v>
      </c>
      <c r="AU301" s="257" t="s">
        <v>91</v>
      </c>
      <c r="AY301" s="17" t="s">
        <v>166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91</v>
      </c>
      <c r="BK301" s="258">
        <f>ROUND(I301*H301,2)</f>
        <v>0</v>
      </c>
      <c r="BL301" s="17" t="s">
        <v>125</v>
      </c>
      <c r="BM301" s="257" t="s">
        <v>873</v>
      </c>
    </row>
    <row r="302" s="13" customFormat="1">
      <c r="A302" s="13"/>
      <c r="B302" s="259"/>
      <c r="C302" s="260"/>
      <c r="D302" s="261" t="s">
        <v>175</v>
      </c>
      <c r="E302" s="262" t="s">
        <v>1</v>
      </c>
      <c r="F302" s="263" t="s">
        <v>667</v>
      </c>
      <c r="G302" s="260"/>
      <c r="H302" s="264">
        <v>0.59999999999999998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175</v>
      </c>
      <c r="AU302" s="270" t="s">
        <v>91</v>
      </c>
      <c r="AV302" s="13" t="s">
        <v>91</v>
      </c>
      <c r="AW302" s="13" t="s">
        <v>32</v>
      </c>
      <c r="AX302" s="13" t="s">
        <v>76</v>
      </c>
      <c r="AY302" s="270" t="s">
        <v>166</v>
      </c>
    </row>
    <row r="303" s="13" customFormat="1">
      <c r="A303" s="13"/>
      <c r="B303" s="259"/>
      <c r="C303" s="260"/>
      <c r="D303" s="261" t="s">
        <v>175</v>
      </c>
      <c r="E303" s="262" t="s">
        <v>1</v>
      </c>
      <c r="F303" s="263" t="s">
        <v>745</v>
      </c>
      <c r="G303" s="260"/>
      <c r="H303" s="264">
        <v>0.64000000000000001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175</v>
      </c>
      <c r="AU303" s="270" t="s">
        <v>91</v>
      </c>
      <c r="AV303" s="13" t="s">
        <v>91</v>
      </c>
      <c r="AW303" s="13" t="s">
        <v>32</v>
      </c>
      <c r="AX303" s="13" t="s">
        <v>76</v>
      </c>
      <c r="AY303" s="270" t="s">
        <v>166</v>
      </c>
    </row>
    <row r="304" s="14" customFormat="1">
      <c r="A304" s="14"/>
      <c r="B304" s="271"/>
      <c r="C304" s="272"/>
      <c r="D304" s="261" t="s">
        <v>175</v>
      </c>
      <c r="E304" s="273" t="s">
        <v>1</v>
      </c>
      <c r="F304" s="274" t="s">
        <v>183</v>
      </c>
      <c r="G304" s="272"/>
      <c r="H304" s="275">
        <v>1.24</v>
      </c>
      <c r="I304" s="276"/>
      <c r="J304" s="272"/>
      <c r="K304" s="272"/>
      <c r="L304" s="277"/>
      <c r="M304" s="278"/>
      <c r="N304" s="279"/>
      <c r="O304" s="279"/>
      <c r="P304" s="279"/>
      <c r="Q304" s="279"/>
      <c r="R304" s="279"/>
      <c r="S304" s="279"/>
      <c r="T304" s="28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1" t="s">
        <v>175</v>
      </c>
      <c r="AU304" s="281" t="s">
        <v>91</v>
      </c>
      <c r="AV304" s="14" t="s">
        <v>173</v>
      </c>
      <c r="AW304" s="14" t="s">
        <v>32</v>
      </c>
      <c r="AX304" s="14" t="s">
        <v>84</v>
      </c>
      <c r="AY304" s="281" t="s">
        <v>166</v>
      </c>
    </row>
    <row r="305" s="12" customFormat="1" ht="22.8" customHeight="1">
      <c r="A305" s="12"/>
      <c r="B305" s="229"/>
      <c r="C305" s="230"/>
      <c r="D305" s="231" t="s">
        <v>75</v>
      </c>
      <c r="E305" s="243" t="s">
        <v>436</v>
      </c>
      <c r="F305" s="243" t="s">
        <v>437</v>
      </c>
      <c r="G305" s="230"/>
      <c r="H305" s="230"/>
      <c r="I305" s="233"/>
      <c r="J305" s="244">
        <f>BK305</f>
        <v>0</v>
      </c>
      <c r="K305" s="230"/>
      <c r="L305" s="235"/>
      <c r="M305" s="236"/>
      <c r="N305" s="237"/>
      <c r="O305" s="237"/>
      <c r="P305" s="238">
        <f>SUM(P306:P320)</f>
        <v>0</v>
      </c>
      <c r="Q305" s="237"/>
      <c r="R305" s="238">
        <f>SUM(R306:R320)</f>
        <v>0.55998555000000005</v>
      </c>
      <c r="S305" s="237"/>
      <c r="T305" s="239">
        <f>SUM(T306:T320)</f>
        <v>0.008846999999999999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40" t="s">
        <v>91</v>
      </c>
      <c r="AT305" s="241" t="s">
        <v>75</v>
      </c>
      <c r="AU305" s="241" t="s">
        <v>84</v>
      </c>
      <c r="AY305" s="240" t="s">
        <v>166</v>
      </c>
      <c r="BK305" s="242">
        <f>SUM(BK306:BK320)</f>
        <v>0</v>
      </c>
    </row>
    <row r="306" s="2" customFormat="1" ht="21.75" customHeight="1">
      <c r="A306" s="38"/>
      <c r="B306" s="39"/>
      <c r="C306" s="245" t="s">
        <v>746</v>
      </c>
      <c r="D306" s="245" t="s">
        <v>169</v>
      </c>
      <c r="E306" s="246" t="s">
        <v>747</v>
      </c>
      <c r="F306" s="247" t="s">
        <v>748</v>
      </c>
      <c r="G306" s="248" t="s">
        <v>186</v>
      </c>
      <c r="H306" s="249">
        <v>58.979999999999997</v>
      </c>
      <c r="I306" s="250"/>
      <c r="J306" s="251">
        <f>ROUND(I306*H306,2)</f>
        <v>0</v>
      </c>
      <c r="K306" s="252"/>
      <c r="L306" s="44"/>
      <c r="M306" s="253" t="s">
        <v>1</v>
      </c>
      <c r="N306" s="254" t="s">
        <v>42</v>
      </c>
      <c r="O306" s="91"/>
      <c r="P306" s="255">
        <f>O306*H306</f>
        <v>0</v>
      </c>
      <c r="Q306" s="255">
        <v>0</v>
      </c>
      <c r="R306" s="255">
        <f>Q306*H306</f>
        <v>0</v>
      </c>
      <c r="S306" s="255">
        <v>0.00014999999999999999</v>
      </c>
      <c r="T306" s="256">
        <f>S306*H306</f>
        <v>0.008846999999999999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7" t="s">
        <v>125</v>
      </c>
      <c r="AT306" s="257" t="s">
        <v>169</v>
      </c>
      <c r="AU306" s="257" t="s">
        <v>91</v>
      </c>
      <c r="AY306" s="17" t="s">
        <v>166</v>
      </c>
      <c r="BE306" s="258">
        <f>IF(N306="základní",J306,0)</f>
        <v>0</v>
      </c>
      <c r="BF306" s="258">
        <f>IF(N306="snížená",J306,0)</f>
        <v>0</v>
      </c>
      <c r="BG306" s="258">
        <f>IF(N306="zákl. přenesená",J306,0)</f>
        <v>0</v>
      </c>
      <c r="BH306" s="258">
        <f>IF(N306="sníž. přenesená",J306,0)</f>
        <v>0</v>
      </c>
      <c r="BI306" s="258">
        <f>IF(N306="nulová",J306,0)</f>
        <v>0</v>
      </c>
      <c r="BJ306" s="17" t="s">
        <v>91</v>
      </c>
      <c r="BK306" s="258">
        <f>ROUND(I306*H306,2)</f>
        <v>0</v>
      </c>
      <c r="BL306" s="17" t="s">
        <v>125</v>
      </c>
      <c r="BM306" s="257" t="s">
        <v>874</v>
      </c>
    </row>
    <row r="307" s="13" customFormat="1">
      <c r="A307" s="13"/>
      <c r="B307" s="259"/>
      <c r="C307" s="260"/>
      <c r="D307" s="261" t="s">
        <v>175</v>
      </c>
      <c r="E307" s="262" t="s">
        <v>465</v>
      </c>
      <c r="F307" s="263" t="s">
        <v>875</v>
      </c>
      <c r="G307" s="260"/>
      <c r="H307" s="264">
        <v>58.979999999999997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175</v>
      </c>
      <c r="AU307" s="270" t="s">
        <v>91</v>
      </c>
      <c r="AV307" s="13" t="s">
        <v>91</v>
      </c>
      <c r="AW307" s="13" t="s">
        <v>32</v>
      </c>
      <c r="AX307" s="13" t="s">
        <v>84</v>
      </c>
      <c r="AY307" s="270" t="s">
        <v>166</v>
      </c>
    </row>
    <row r="308" s="2" customFormat="1" ht="21.75" customHeight="1">
      <c r="A308" s="38"/>
      <c r="B308" s="39"/>
      <c r="C308" s="245" t="s">
        <v>751</v>
      </c>
      <c r="D308" s="245" t="s">
        <v>169</v>
      </c>
      <c r="E308" s="246" t="s">
        <v>439</v>
      </c>
      <c r="F308" s="247" t="s">
        <v>440</v>
      </c>
      <c r="G308" s="248" t="s">
        <v>186</v>
      </c>
      <c r="H308" s="249">
        <v>111.17400000000001</v>
      </c>
      <c r="I308" s="250"/>
      <c r="J308" s="251">
        <f>ROUND(I308*H308,2)</f>
        <v>0</v>
      </c>
      <c r="K308" s="252"/>
      <c r="L308" s="44"/>
      <c r="M308" s="253" t="s">
        <v>1</v>
      </c>
      <c r="N308" s="254" t="s">
        <v>42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125</v>
      </c>
      <c r="AT308" s="257" t="s">
        <v>169</v>
      </c>
      <c r="AU308" s="257" t="s">
        <v>91</v>
      </c>
      <c r="AY308" s="17" t="s">
        <v>166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7" t="s">
        <v>91</v>
      </c>
      <c r="BK308" s="258">
        <f>ROUND(I308*H308,2)</f>
        <v>0</v>
      </c>
      <c r="BL308" s="17" t="s">
        <v>125</v>
      </c>
      <c r="BM308" s="257" t="s">
        <v>876</v>
      </c>
    </row>
    <row r="309" s="13" customFormat="1">
      <c r="A309" s="13"/>
      <c r="B309" s="259"/>
      <c r="C309" s="260"/>
      <c r="D309" s="261" t="s">
        <v>175</v>
      </c>
      <c r="E309" s="262" t="s">
        <v>1</v>
      </c>
      <c r="F309" s="263" t="s">
        <v>877</v>
      </c>
      <c r="G309" s="260"/>
      <c r="H309" s="264">
        <v>111.17400000000001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175</v>
      </c>
      <c r="AU309" s="270" t="s">
        <v>91</v>
      </c>
      <c r="AV309" s="13" t="s">
        <v>91</v>
      </c>
      <c r="AW309" s="13" t="s">
        <v>32</v>
      </c>
      <c r="AX309" s="13" t="s">
        <v>84</v>
      </c>
      <c r="AY309" s="270" t="s">
        <v>166</v>
      </c>
    </row>
    <row r="310" s="2" customFormat="1" ht="16.5" customHeight="1">
      <c r="A310" s="38"/>
      <c r="B310" s="39"/>
      <c r="C310" s="282" t="s">
        <v>754</v>
      </c>
      <c r="D310" s="282" t="s">
        <v>219</v>
      </c>
      <c r="E310" s="283" t="s">
        <v>443</v>
      </c>
      <c r="F310" s="284" t="s">
        <v>444</v>
      </c>
      <c r="G310" s="285" t="s">
        <v>186</v>
      </c>
      <c r="H310" s="286">
        <v>116.733</v>
      </c>
      <c r="I310" s="287"/>
      <c r="J310" s="288">
        <f>ROUND(I310*H310,2)</f>
        <v>0</v>
      </c>
      <c r="K310" s="289"/>
      <c r="L310" s="290"/>
      <c r="M310" s="291" t="s">
        <v>1</v>
      </c>
      <c r="N310" s="292" t="s">
        <v>42</v>
      </c>
      <c r="O310" s="91"/>
      <c r="P310" s="255">
        <f>O310*H310</f>
        <v>0</v>
      </c>
      <c r="Q310" s="255">
        <v>0</v>
      </c>
      <c r="R310" s="255">
        <f>Q310*H310</f>
        <v>0</v>
      </c>
      <c r="S310" s="255">
        <v>0</v>
      </c>
      <c r="T310" s="25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57" t="s">
        <v>332</v>
      </c>
      <c r="AT310" s="257" t="s">
        <v>219</v>
      </c>
      <c r="AU310" s="257" t="s">
        <v>91</v>
      </c>
      <c r="AY310" s="17" t="s">
        <v>166</v>
      </c>
      <c r="BE310" s="258">
        <f>IF(N310="základní",J310,0)</f>
        <v>0</v>
      </c>
      <c r="BF310" s="258">
        <f>IF(N310="snížená",J310,0)</f>
        <v>0</v>
      </c>
      <c r="BG310" s="258">
        <f>IF(N310="zákl. přenesená",J310,0)</f>
        <v>0</v>
      </c>
      <c r="BH310" s="258">
        <f>IF(N310="sníž. přenesená",J310,0)</f>
        <v>0</v>
      </c>
      <c r="BI310" s="258">
        <f>IF(N310="nulová",J310,0)</f>
        <v>0</v>
      </c>
      <c r="BJ310" s="17" t="s">
        <v>91</v>
      </c>
      <c r="BK310" s="258">
        <f>ROUND(I310*H310,2)</f>
        <v>0</v>
      </c>
      <c r="BL310" s="17" t="s">
        <v>125</v>
      </c>
      <c r="BM310" s="257" t="s">
        <v>878</v>
      </c>
    </row>
    <row r="311" s="13" customFormat="1">
      <c r="A311" s="13"/>
      <c r="B311" s="259"/>
      <c r="C311" s="260"/>
      <c r="D311" s="261" t="s">
        <v>175</v>
      </c>
      <c r="E311" s="260"/>
      <c r="F311" s="263" t="s">
        <v>879</v>
      </c>
      <c r="G311" s="260"/>
      <c r="H311" s="264">
        <v>116.733</v>
      </c>
      <c r="I311" s="265"/>
      <c r="J311" s="260"/>
      <c r="K311" s="260"/>
      <c r="L311" s="266"/>
      <c r="M311" s="267"/>
      <c r="N311" s="268"/>
      <c r="O311" s="268"/>
      <c r="P311" s="268"/>
      <c r="Q311" s="268"/>
      <c r="R311" s="268"/>
      <c r="S311" s="268"/>
      <c r="T311" s="26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0" t="s">
        <v>175</v>
      </c>
      <c r="AU311" s="270" t="s">
        <v>91</v>
      </c>
      <c r="AV311" s="13" t="s">
        <v>91</v>
      </c>
      <c r="AW311" s="13" t="s">
        <v>4</v>
      </c>
      <c r="AX311" s="13" t="s">
        <v>84</v>
      </c>
      <c r="AY311" s="270" t="s">
        <v>166</v>
      </c>
    </row>
    <row r="312" s="2" customFormat="1" ht="21.75" customHeight="1">
      <c r="A312" s="38"/>
      <c r="B312" s="39"/>
      <c r="C312" s="245" t="s">
        <v>757</v>
      </c>
      <c r="D312" s="245" t="s">
        <v>169</v>
      </c>
      <c r="E312" s="246" t="s">
        <v>758</v>
      </c>
      <c r="F312" s="247" t="s">
        <v>759</v>
      </c>
      <c r="G312" s="248" t="s">
        <v>186</v>
      </c>
      <c r="H312" s="249">
        <v>83.694999999999993</v>
      </c>
      <c r="I312" s="250"/>
      <c r="J312" s="251">
        <f>ROUND(I312*H312,2)</f>
        <v>0</v>
      </c>
      <c r="K312" s="252"/>
      <c r="L312" s="44"/>
      <c r="M312" s="253" t="s">
        <v>1</v>
      </c>
      <c r="N312" s="254" t="s">
        <v>42</v>
      </c>
      <c r="O312" s="91"/>
      <c r="P312" s="255">
        <f>O312*H312</f>
        <v>0</v>
      </c>
      <c r="Q312" s="255">
        <v>0.00020000000000000001</v>
      </c>
      <c r="R312" s="255">
        <f>Q312*H312</f>
        <v>0.016739</v>
      </c>
      <c r="S312" s="255">
        <v>0</v>
      </c>
      <c r="T312" s="25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125</v>
      </c>
      <c r="AT312" s="257" t="s">
        <v>169</v>
      </c>
      <c r="AU312" s="257" t="s">
        <v>91</v>
      </c>
      <c r="AY312" s="17" t="s">
        <v>166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7" t="s">
        <v>91</v>
      </c>
      <c r="BK312" s="258">
        <f>ROUND(I312*H312,2)</f>
        <v>0</v>
      </c>
      <c r="BL312" s="17" t="s">
        <v>125</v>
      </c>
      <c r="BM312" s="257" t="s">
        <v>880</v>
      </c>
    </row>
    <row r="313" s="15" customFormat="1">
      <c r="A313" s="15"/>
      <c r="B313" s="299"/>
      <c r="C313" s="300"/>
      <c r="D313" s="261" t="s">
        <v>175</v>
      </c>
      <c r="E313" s="301" t="s">
        <v>1</v>
      </c>
      <c r="F313" s="302" t="s">
        <v>761</v>
      </c>
      <c r="G313" s="300"/>
      <c r="H313" s="301" t="s">
        <v>1</v>
      </c>
      <c r="I313" s="303"/>
      <c r="J313" s="300"/>
      <c r="K313" s="300"/>
      <c r="L313" s="304"/>
      <c r="M313" s="305"/>
      <c r="N313" s="306"/>
      <c r="O313" s="306"/>
      <c r="P313" s="306"/>
      <c r="Q313" s="306"/>
      <c r="R313" s="306"/>
      <c r="S313" s="306"/>
      <c r="T313" s="30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308" t="s">
        <v>175</v>
      </c>
      <c r="AU313" s="308" t="s">
        <v>91</v>
      </c>
      <c r="AV313" s="15" t="s">
        <v>84</v>
      </c>
      <c r="AW313" s="15" t="s">
        <v>32</v>
      </c>
      <c r="AX313" s="15" t="s">
        <v>76</v>
      </c>
      <c r="AY313" s="308" t="s">
        <v>166</v>
      </c>
    </row>
    <row r="314" s="13" customFormat="1">
      <c r="A314" s="13"/>
      <c r="B314" s="259"/>
      <c r="C314" s="260"/>
      <c r="D314" s="261" t="s">
        <v>175</v>
      </c>
      <c r="E314" s="262" t="s">
        <v>491</v>
      </c>
      <c r="F314" s="263" t="s">
        <v>762</v>
      </c>
      <c r="G314" s="260"/>
      <c r="H314" s="264">
        <v>83.694999999999993</v>
      </c>
      <c r="I314" s="265"/>
      <c r="J314" s="260"/>
      <c r="K314" s="260"/>
      <c r="L314" s="266"/>
      <c r="M314" s="267"/>
      <c r="N314" s="268"/>
      <c r="O314" s="268"/>
      <c r="P314" s="268"/>
      <c r="Q314" s="268"/>
      <c r="R314" s="268"/>
      <c r="S314" s="268"/>
      <c r="T314" s="26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0" t="s">
        <v>175</v>
      </c>
      <c r="AU314" s="270" t="s">
        <v>91</v>
      </c>
      <c r="AV314" s="13" t="s">
        <v>91</v>
      </c>
      <c r="AW314" s="13" t="s">
        <v>32</v>
      </c>
      <c r="AX314" s="13" t="s">
        <v>84</v>
      </c>
      <c r="AY314" s="270" t="s">
        <v>166</v>
      </c>
    </row>
    <row r="315" s="2" customFormat="1" ht="21.75" customHeight="1">
      <c r="A315" s="38"/>
      <c r="B315" s="39"/>
      <c r="C315" s="245" t="s">
        <v>763</v>
      </c>
      <c r="D315" s="245" t="s">
        <v>169</v>
      </c>
      <c r="E315" s="246" t="s">
        <v>764</v>
      </c>
      <c r="F315" s="247" t="s">
        <v>765</v>
      </c>
      <c r="G315" s="248" t="s">
        <v>186</v>
      </c>
      <c r="H315" s="249">
        <v>93.694999999999993</v>
      </c>
      <c r="I315" s="250"/>
      <c r="J315" s="251">
        <f>ROUND(I315*H315,2)</f>
        <v>0</v>
      </c>
      <c r="K315" s="252"/>
      <c r="L315" s="44"/>
      <c r="M315" s="253" t="s">
        <v>1</v>
      </c>
      <c r="N315" s="254" t="s">
        <v>42</v>
      </c>
      <c r="O315" s="91"/>
      <c r="P315" s="255">
        <f>O315*H315</f>
        <v>0</v>
      </c>
      <c r="Q315" s="255">
        <v>0.00029</v>
      </c>
      <c r="R315" s="255">
        <f>Q315*H315</f>
        <v>0.027171549999999999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125</v>
      </c>
      <c r="AT315" s="257" t="s">
        <v>169</v>
      </c>
      <c r="AU315" s="257" t="s">
        <v>91</v>
      </c>
      <c r="AY315" s="17" t="s">
        <v>166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7" t="s">
        <v>91</v>
      </c>
      <c r="BK315" s="258">
        <f>ROUND(I315*H315,2)</f>
        <v>0</v>
      </c>
      <c r="BL315" s="17" t="s">
        <v>125</v>
      </c>
      <c r="BM315" s="257" t="s">
        <v>881</v>
      </c>
    </row>
    <row r="316" s="13" customFormat="1">
      <c r="A316" s="13"/>
      <c r="B316" s="259"/>
      <c r="C316" s="260"/>
      <c r="D316" s="261" t="s">
        <v>175</v>
      </c>
      <c r="E316" s="262" t="s">
        <v>1</v>
      </c>
      <c r="F316" s="263" t="s">
        <v>767</v>
      </c>
      <c r="G316" s="260"/>
      <c r="H316" s="264">
        <v>93.694999999999993</v>
      </c>
      <c r="I316" s="265"/>
      <c r="J316" s="260"/>
      <c r="K316" s="260"/>
      <c r="L316" s="266"/>
      <c r="M316" s="267"/>
      <c r="N316" s="268"/>
      <c r="O316" s="268"/>
      <c r="P316" s="268"/>
      <c r="Q316" s="268"/>
      <c r="R316" s="268"/>
      <c r="S316" s="268"/>
      <c r="T316" s="26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0" t="s">
        <v>175</v>
      </c>
      <c r="AU316" s="270" t="s">
        <v>91</v>
      </c>
      <c r="AV316" s="13" t="s">
        <v>91</v>
      </c>
      <c r="AW316" s="13" t="s">
        <v>32</v>
      </c>
      <c r="AX316" s="13" t="s">
        <v>84</v>
      </c>
      <c r="AY316" s="270" t="s">
        <v>166</v>
      </c>
    </row>
    <row r="317" s="2" customFormat="1" ht="21.75" customHeight="1">
      <c r="A317" s="38"/>
      <c r="B317" s="39"/>
      <c r="C317" s="245" t="s">
        <v>768</v>
      </c>
      <c r="D317" s="245" t="s">
        <v>169</v>
      </c>
      <c r="E317" s="246" t="s">
        <v>769</v>
      </c>
      <c r="F317" s="247" t="s">
        <v>770</v>
      </c>
      <c r="G317" s="248" t="s">
        <v>172</v>
      </c>
      <c r="H317" s="249">
        <v>39.659999999999997</v>
      </c>
      <c r="I317" s="250"/>
      <c r="J317" s="251">
        <f>ROUND(I317*H317,2)</f>
        <v>0</v>
      </c>
      <c r="K317" s="252"/>
      <c r="L317" s="44"/>
      <c r="M317" s="253" t="s">
        <v>1</v>
      </c>
      <c r="N317" s="254" t="s">
        <v>42</v>
      </c>
      <c r="O317" s="91"/>
      <c r="P317" s="255">
        <f>O317*H317</f>
        <v>0</v>
      </c>
      <c r="Q317" s="255">
        <v>0</v>
      </c>
      <c r="R317" s="255">
        <f>Q317*H317</f>
        <v>0</v>
      </c>
      <c r="S317" s="255">
        <v>0</v>
      </c>
      <c r="T317" s="25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7" t="s">
        <v>125</v>
      </c>
      <c r="AT317" s="257" t="s">
        <v>169</v>
      </c>
      <c r="AU317" s="257" t="s">
        <v>91</v>
      </c>
      <c r="AY317" s="17" t="s">
        <v>166</v>
      </c>
      <c r="BE317" s="258">
        <f>IF(N317="základní",J317,0)</f>
        <v>0</v>
      </c>
      <c r="BF317" s="258">
        <f>IF(N317="snížená",J317,0)</f>
        <v>0</v>
      </c>
      <c r="BG317" s="258">
        <f>IF(N317="zákl. přenesená",J317,0)</f>
        <v>0</v>
      </c>
      <c r="BH317" s="258">
        <f>IF(N317="sníž. přenesená",J317,0)</f>
        <v>0</v>
      </c>
      <c r="BI317" s="258">
        <f>IF(N317="nulová",J317,0)</f>
        <v>0</v>
      </c>
      <c r="BJ317" s="17" t="s">
        <v>91</v>
      </c>
      <c r="BK317" s="258">
        <f>ROUND(I317*H317,2)</f>
        <v>0</v>
      </c>
      <c r="BL317" s="17" t="s">
        <v>125</v>
      </c>
      <c r="BM317" s="257" t="s">
        <v>882</v>
      </c>
    </row>
    <row r="318" s="13" customFormat="1">
      <c r="A318" s="13"/>
      <c r="B318" s="259"/>
      <c r="C318" s="260"/>
      <c r="D318" s="261" t="s">
        <v>175</v>
      </c>
      <c r="E318" s="262" t="s">
        <v>1</v>
      </c>
      <c r="F318" s="263" t="s">
        <v>883</v>
      </c>
      <c r="G318" s="260"/>
      <c r="H318" s="264">
        <v>39.659999999999997</v>
      </c>
      <c r="I318" s="265"/>
      <c r="J318" s="260"/>
      <c r="K318" s="260"/>
      <c r="L318" s="266"/>
      <c r="M318" s="267"/>
      <c r="N318" s="268"/>
      <c r="O318" s="268"/>
      <c r="P318" s="268"/>
      <c r="Q318" s="268"/>
      <c r="R318" s="268"/>
      <c r="S318" s="268"/>
      <c r="T318" s="26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0" t="s">
        <v>175</v>
      </c>
      <c r="AU318" s="270" t="s">
        <v>91</v>
      </c>
      <c r="AV318" s="13" t="s">
        <v>91</v>
      </c>
      <c r="AW318" s="13" t="s">
        <v>32</v>
      </c>
      <c r="AX318" s="13" t="s">
        <v>84</v>
      </c>
      <c r="AY318" s="270" t="s">
        <v>166</v>
      </c>
    </row>
    <row r="319" s="2" customFormat="1" ht="16.5" customHeight="1">
      <c r="A319" s="38"/>
      <c r="B319" s="39"/>
      <c r="C319" s="245" t="s">
        <v>773</v>
      </c>
      <c r="D319" s="245" t="s">
        <v>169</v>
      </c>
      <c r="E319" s="246" t="s">
        <v>774</v>
      </c>
      <c r="F319" s="247" t="s">
        <v>775</v>
      </c>
      <c r="G319" s="248" t="s">
        <v>186</v>
      </c>
      <c r="H319" s="249">
        <v>58.979999999999997</v>
      </c>
      <c r="I319" s="250"/>
      <c r="J319" s="251">
        <f>ROUND(I319*H319,2)</f>
        <v>0</v>
      </c>
      <c r="K319" s="252"/>
      <c r="L319" s="44"/>
      <c r="M319" s="253" t="s">
        <v>1</v>
      </c>
      <c r="N319" s="254" t="s">
        <v>42</v>
      </c>
      <c r="O319" s="91"/>
      <c r="P319" s="255">
        <f>O319*H319</f>
        <v>0</v>
      </c>
      <c r="Q319" s="255">
        <v>0.0087500000000000008</v>
      </c>
      <c r="R319" s="255">
        <f>Q319*H319</f>
        <v>0.51607500000000006</v>
      </c>
      <c r="S319" s="255">
        <v>0</v>
      </c>
      <c r="T319" s="25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7" t="s">
        <v>125</v>
      </c>
      <c r="AT319" s="257" t="s">
        <v>169</v>
      </c>
      <c r="AU319" s="257" t="s">
        <v>91</v>
      </c>
      <c r="AY319" s="17" t="s">
        <v>166</v>
      </c>
      <c r="BE319" s="258">
        <f>IF(N319="základní",J319,0)</f>
        <v>0</v>
      </c>
      <c r="BF319" s="258">
        <f>IF(N319="snížená",J319,0)</f>
        <v>0</v>
      </c>
      <c r="BG319" s="258">
        <f>IF(N319="zákl. přenesená",J319,0)</f>
        <v>0</v>
      </c>
      <c r="BH319" s="258">
        <f>IF(N319="sníž. přenesená",J319,0)</f>
        <v>0</v>
      </c>
      <c r="BI319" s="258">
        <f>IF(N319="nulová",J319,0)</f>
        <v>0</v>
      </c>
      <c r="BJ319" s="17" t="s">
        <v>91</v>
      </c>
      <c r="BK319" s="258">
        <f>ROUND(I319*H319,2)</f>
        <v>0</v>
      </c>
      <c r="BL319" s="17" t="s">
        <v>125</v>
      </c>
      <c r="BM319" s="257" t="s">
        <v>884</v>
      </c>
    </row>
    <row r="320" s="13" customFormat="1">
      <c r="A320" s="13"/>
      <c r="B320" s="259"/>
      <c r="C320" s="260"/>
      <c r="D320" s="261" t="s">
        <v>175</v>
      </c>
      <c r="E320" s="262" t="s">
        <v>1</v>
      </c>
      <c r="F320" s="263" t="s">
        <v>465</v>
      </c>
      <c r="G320" s="260"/>
      <c r="H320" s="264">
        <v>58.979999999999997</v>
      </c>
      <c r="I320" s="265"/>
      <c r="J320" s="260"/>
      <c r="K320" s="260"/>
      <c r="L320" s="266"/>
      <c r="M320" s="309"/>
      <c r="N320" s="310"/>
      <c r="O320" s="310"/>
      <c r="P320" s="310"/>
      <c r="Q320" s="310"/>
      <c r="R320" s="310"/>
      <c r="S320" s="310"/>
      <c r="T320" s="31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0" t="s">
        <v>175</v>
      </c>
      <c r="AU320" s="270" t="s">
        <v>91</v>
      </c>
      <c r="AV320" s="13" t="s">
        <v>91</v>
      </c>
      <c r="AW320" s="13" t="s">
        <v>32</v>
      </c>
      <c r="AX320" s="13" t="s">
        <v>84</v>
      </c>
      <c r="AY320" s="270" t="s">
        <v>166</v>
      </c>
    </row>
    <row r="321" s="2" customFormat="1" ht="6.96" customHeight="1">
      <c r="A321" s="38"/>
      <c r="B321" s="66"/>
      <c r="C321" s="67"/>
      <c r="D321" s="67"/>
      <c r="E321" s="67"/>
      <c r="F321" s="67"/>
      <c r="G321" s="67"/>
      <c r="H321" s="67"/>
      <c r="I321" s="193"/>
      <c r="J321" s="67"/>
      <c r="K321" s="67"/>
      <c r="L321" s="44"/>
      <c r="M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</sheetData>
  <sheetProtection sheet="1" autoFilter="0" formatColumns="0" formatRows="0" objects="1" scenarios="1" spinCount="100000" saltValue="2xHjCaGCHZQQBaa+lGw1QvDFHJC0ez5N/MD1B28zBljwh89nY+DqepPnxrgPuKGxz0OBNzPUd5qhApYi50Q0gQ==" hashValue="MjH32AovfbBO9N4c6c3x6mxU6XDYoZBfzOKK8fMQn0Gxd3tvaIzDY2RxxEHYZ9zmmjL/9mEpZqG1x3cy/z0R3Q==" algorithmName="SHA-512" password="CC35"/>
  <autoFilter ref="C135:K3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47" t="s">
        <v>461</v>
      </c>
      <c r="BA2" s="147" t="s">
        <v>461</v>
      </c>
      <c r="BB2" s="147" t="s">
        <v>1</v>
      </c>
      <c r="BC2" s="147" t="s">
        <v>885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463</v>
      </c>
      <c r="BA3" s="147" t="s">
        <v>463</v>
      </c>
      <c r="BB3" s="147" t="s">
        <v>1</v>
      </c>
      <c r="BC3" s="147" t="s">
        <v>886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465</v>
      </c>
      <c r="BA4" s="147" t="s">
        <v>465</v>
      </c>
      <c r="BB4" s="147" t="s">
        <v>1</v>
      </c>
      <c r="BC4" s="147" t="s">
        <v>887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467</v>
      </c>
      <c r="BA5" s="147" t="s">
        <v>467</v>
      </c>
      <c r="BB5" s="147" t="s">
        <v>1</v>
      </c>
      <c r="BC5" s="147" t="s">
        <v>888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469</v>
      </c>
      <c r="BA6" s="147" t="s">
        <v>469</v>
      </c>
      <c r="BB6" s="147" t="s">
        <v>1</v>
      </c>
      <c r="BC6" s="147" t="s">
        <v>886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B</v>
      </c>
      <c r="F7" s="153"/>
      <c r="G7" s="153"/>
      <c r="H7" s="153"/>
      <c r="I7" s="146"/>
      <c r="L7" s="20"/>
      <c r="AZ7" s="147" t="s">
        <v>470</v>
      </c>
      <c r="BA7" s="147" t="s">
        <v>470</v>
      </c>
      <c r="BB7" s="147" t="s">
        <v>1</v>
      </c>
      <c r="BC7" s="147" t="s">
        <v>889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472</v>
      </c>
      <c r="BA8" s="147" t="s">
        <v>472</v>
      </c>
      <c r="BB8" s="147" t="s">
        <v>1</v>
      </c>
      <c r="BC8" s="147" t="s">
        <v>218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473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474</v>
      </c>
      <c r="BA9" s="147" t="s">
        <v>474</v>
      </c>
      <c r="BB9" s="147" t="s">
        <v>1</v>
      </c>
      <c r="BC9" s="147" t="s">
        <v>76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475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173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890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476</v>
      </c>
      <c r="BA11" s="147" t="s">
        <v>476</v>
      </c>
      <c r="BB11" s="147" t="s">
        <v>1</v>
      </c>
      <c r="BC11" s="147" t="s">
        <v>477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479</v>
      </c>
      <c r="BA12" s="147" t="s">
        <v>480</v>
      </c>
      <c r="BB12" s="147" t="s">
        <v>1</v>
      </c>
      <c r="BC12" s="147" t="s">
        <v>481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100</v>
      </c>
      <c r="BA13" s="147" t="s">
        <v>100</v>
      </c>
      <c r="BB13" s="147" t="s">
        <v>1</v>
      </c>
      <c r="BC13" s="147" t="s">
        <v>482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7. 4. 2021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483</v>
      </c>
      <c r="BA14" s="147" t="s">
        <v>483</v>
      </c>
      <c r="BB14" s="147" t="s">
        <v>1</v>
      </c>
      <c r="BC14" s="147" t="s">
        <v>484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485</v>
      </c>
      <c r="BA15" s="147" t="s">
        <v>485</v>
      </c>
      <c r="BB15" s="147" t="s">
        <v>1</v>
      </c>
      <c r="BC15" s="147" t="s">
        <v>213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486</v>
      </c>
      <c r="BA16" s="147" t="s">
        <v>487</v>
      </c>
      <c r="BB16" s="147" t="s">
        <v>1</v>
      </c>
      <c r="BC16" s="147" t="s">
        <v>488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489</v>
      </c>
      <c r="BA17" s="147" t="s">
        <v>490</v>
      </c>
      <c r="BB17" s="147" t="s">
        <v>1</v>
      </c>
      <c r="BC17" s="147" t="s">
        <v>7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495</v>
      </c>
      <c r="BA18" s="147" t="s">
        <v>496</v>
      </c>
      <c r="BB18" s="147" t="s">
        <v>1</v>
      </c>
      <c r="BC18" s="147" t="s">
        <v>218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491</v>
      </c>
      <c r="BA19" s="147" t="s">
        <v>492</v>
      </c>
      <c r="BB19" s="147" t="s">
        <v>1</v>
      </c>
      <c r="BC19" s="147" t="s">
        <v>891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ROUND((SUM(BE136:BE321)),  2)</f>
        <v>0</v>
      </c>
      <c r="G35" s="38"/>
      <c r="H35" s="38"/>
      <c r="I35" s="172">
        <v>0.20999999999999999</v>
      </c>
      <c r="J35" s="171">
        <f>ROUND(((SUM(BE136:BE321))*I35),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ROUND((SUM(BF136:BF321)),  2)</f>
        <v>0</v>
      </c>
      <c r="G36" s="38"/>
      <c r="H36" s="38"/>
      <c r="I36" s="172">
        <v>0.14999999999999999</v>
      </c>
      <c r="J36" s="171">
        <f>ROUND(((SUM(BF136:BF321))*I36),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ROUND((SUM(BG136:BG321)),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ROUND((SUM(BH136:BH321)),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ROUND((SUM(BI136:BI321)),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B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473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475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č.p.207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7. 4. 2021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</v>
      </c>
      <c r="G93" s="40"/>
      <c r="H93" s="40"/>
      <c r="I93" s="157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497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498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146</v>
      </c>
      <c r="E108" s="212"/>
      <c r="F108" s="212"/>
      <c r="G108" s="212"/>
      <c r="H108" s="212"/>
      <c r="I108" s="213"/>
      <c r="J108" s="214">
        <f>J211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499</v>
      </c>
      <c r="E109" s="212"/>
      <c r="F109" s="212"/>
      <c r="G109" s="212"/>
      <c r="H109" s="212"/>
      <c r="I109" s="213"/>
      <c r="J109" s="214">
        <f>J226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500</v>
      </c>
      <c r="E110" s="212"/>
      <c r="F110" s="212"/>
      <c r="G110" s="212"/>
      <c r="H110" s="212"/>
      <c r="I110" s="213"/>
      <c r="J110" s="214">
        <f>J230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501</v>
      </c>
      <c r="E111" s="212"/>
      <c r="F111" s="212"/>
      <c r="G111" s="212"/>
      <c r="H111" s="212"/>
      <c r="I111" s="213"/>
      <c r="J111" s="214">
        <f>J249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502</v>
      </c>
      <c r="E112" s="212"/>
      <c r="F112" s="212"/>
      <c r="G112" s="212"/>
      <c r="H112" s="212"/>
      <c r="I112" s="213"/>
      <c r="J112" s="214">
        <f>J252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J257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148</v>
      </c>
      <c r="E114" s="212"/>
      <c r="F114" s="212"/>
      <c r="G114" s="212"/>
      <c r="H114" s="212"/>
      <c r="I114" s="213"/>
      <c r="J114" s="214">
        <f>J306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3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6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151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97" t="str">
        <f>E7</f>
        <v>Stavební úpravy BD Milín - Rekonstrukce chodeb a suterénu blok B</v>
      </c>
      <c r="F124" s="32"/>
      <c r="G124" s="32"/>
      <c r="H124" s="32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114</v>
      </c>
      <c r="D125" s="22"/>
      <c r="E125" s="22"/>
      <c r="F125" s="22"/>
      <c r="G125" s="22"/>
      <c r="H125" s="22"/>
      <c r="I125" s="146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97" t="s">
        <v>473</v>
      </c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475</v>
      </c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03 - č.p.207</v>
      </c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Milín</v>
      </c>
      <c r="G130" s="40"/>
      <c r="H130" s="40"/>
      <c r="I130" s="157" t="s">
        <v>22</v>
      </c>
      <c r="J130" s="79" t="str">
        <f>IF(J14="","",J14)</f>
        <v>7. 4. 2021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Obec Milín</v>
      </c>
      <c r="G132" s="40"/>
      <c r="H132" s="40"/>
      <c r="I132" s="157" t="s">
        <v>30</v>
      </c>
      <c r="J132" s="36" t="str">
        <f>E23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157" t="s">
        <v>33</v>
      </c>
      <c r="J133" s="36" t="str">
        <f>E26</f>
        <v>Ing. Jitka Dupalová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55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6"/>
      <c r="B135" s="217"/>
      <c r="C135" s="218" t="s">
        <v>152</v>
      </c>
      <c r="D135" s="219" t="s">
        <v>61</v>
      </c>
      <c r="E135" s="219" t="s">
        <v>57</v>
      </c>
      <c r="F135" s="219" t="s">
        <v>58</v>
      </c>
      <c r="G135" s="219" t="s">
        <v>153</v>
      </c>
      <c r="H135" s="219" t="s">
        <v>154</v>
      </c>
      <c r="I135" s="220" t="s">
        <v>155</v>
      </c>
      <c r="J135" s="221" t="s">
        <v>135</v>
      </c>
      <c r="K135" s="222" t="s">
        <v>156</v>
      </c>
      <c r="L135" s="223"/>
      <c r="M135" s="100" t="s">
        <v>1</v>
      </c>
      <c r="N135" s="101" t="s">
        <v>40</v>
      </c>
      <c r="O135" s="101" t="s">
        <v>157</v>
      </c>
      <c r="P135" s="101" t="s">
        <v>158</v>
      </c>
      <c r="Q135" s="101" t="s">
        <v>159</v>
      </c>
      <c r="R135" s="101" t="s">
        <v>160</v>
      </c>
      <c r="S135" s="101" t="s">
        <v>161</v>
      </c>
      <c r="T135" s="102" t="s">
        <v>162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</row>
    <row r="136" s="2" customFormat="1" ht="22.8" customHeight="1">
      <c r="A136" s="38"/>
      <c r="B136" s="39"/>
      <c r="C136" s="107" t="s">
        <v>163</v>
      </c>
      <c r="D136" s="40"/>
      <c r="E136" s="40"/>
      <c r="F136" s="40"/>
      <c r="G136" s="40"/>
      <c r="H136" s="40"/>
      <c r="I136" s="155"/>
      <c r="J136" s="224">
        <f>BK136</f>
        <v>0</v>
      </c>
      <c r="K136" s="40"/>
      <c r="L136" s="44"/>
      <c r="M136" s="103"/>
      <c r="N136" s="225"/>
      <c r="O136" s="104"/>
      <c r="P136" s="226">
        <f>P137+P195</f>
        <v>0</v>
      </c>
      <c r="Q136" s="104"/>
      <c r="R136" s="226">
        <f>R137+R195</f>
        <v>1.7084748799999998</v>
      </c>
      <c r="S136" s="104"/>
      <c r="T136" s="227">
        <f>T137+T195</f>
        <v>0.70473240000000004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137</v>
      </c>
      <c r="BK136" s="228">
        <f>BK137+BK195</f>
        <v>0</v>
      </c>
    </row>
    <row r="137" s="12" customFormat="1" ht="25.92" customHeight="1">
      <c r="A137" s="12"/>
      <c r="B137" s="229"/>
      <c r="C137" s="230"/>
      <c r="D137" s="231" t="s">
        <v>75</v>
      </c>
      <c r="E137" s="232" t="s">
        <v>164</v>
      </c>
      <c r="F137" s="232" t="s">
        <v>165</v>
      </c>
      <c r="G137" s="230"/>
      <c r="H137" s="230"/>
      <c r="I137" s="233"/>
      <c r="J137" s="234">
        <f>BK137</f>
        <v>0</v>
      </c>
      <c r="K137" s="230"/>
      <c r="L137" s="235"/>
      <c r="M137" s="236"/>
      <c r="N137" s="237"/>
      <c r="O137" s="237"/>
      <c r="P137" s="238">
        <f>P138+P143+P169+P187+P193</f>
        <v>0</v>
      </c>
      <c r="Q137" s="237"/>
      <c r="R137" s="238">
        <f>R138+R143+R169+R187+R193</f>
        <v>0.98890939999999994</v>
      </c>
      <c r="S137" s="237"/>
      <c r="T137" s="239">
        <f>T138+T143+T169+T187+T193</f>
        <v>0.4864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76</v>
      </c>
      <c r="AY137" s="240" t="s">
        <v>166</v>
      </c>
      <c r="BK137" s="242">
        <f>BK138+BK143+BK169+BK187+BK193</f>
        <v>0</v>
      </c>
    </row>
    <row r="138" s="12" customFormat="1" ht="22.8" customHeight="1">
      <c r="A138" s="12"/>
      <c r="B138" s="229"/>
      <c r="C138" s="230"/>
      <c r="D138" s="231" t="s">
        <v>75</v>
      </c>
      <c r="E138" s="243" t="s">
        <v>167</v>
      </c>
      <c r="F138" s="243" t="s">
        <v>168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SUM(P139:P142)</f>
        <v>0</v>
      </c>
      <c r="Q138" s="237"/>
      <c r="R138" s="238">
        <f>SUM(R139:R142)</f>
        <v>0.25625999999999999</v>
      </c>
      <c r="S138" s="237"/>
      <c r="T138" s="23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84</v>
      </c>
      <c r="AT138" s="241" t="s">
        <v>75</v>
      </c>
      <c r="AU138" s="241" t="s">
        <v>84</v>
      </c>
      <c r="AY138" s="240" t="s">
        <v>166</v>
      </c>
      <c r="BK138" s="242">
        <f>SUM(BK139:BK142)</f>
        <v>0</v>
      </c>
    </row>
    <row r="139" s="2" customFormat="1" ht="21.75" customHeight="1">
      <c r="A139" s="38"/>
      <c r="B139" s="39"/>
      <c r="C139" s="245" t="s">
        <v>84</v>
      </c>
      <c r="D139" s="245" t="s">
        <v>169</v>
      </c>
      <c r="E139" s="246" t="s">
        <v>503</v>
      </c>
      <c r="F139" s="247" t="s">
        <v>504</v>
      </c>
      <c r="G139" s="248" t="s">
        <v>186</v>
      </c>
      <c r="H139" s="249">
        <v>2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42</v>
      </c>
      <c r="O139" s="91"/>
      <c r="P139" s="255">
        <f>O139*H139</f>
        <v>0</v>
      </c>
      <c r="Q139" s="255">
        <v>0.12812999999999999</v>
      </c>
      <c r="R139" s="255">
        <f>Q139*H139</f>
        <v>0.25625999999999999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173</v>
      </c>
      <c r="AT139" s="257" t="s">
        <v>169</v>
      </c>
      <c r="AU139" s="257" t="s">
        <v>91</v>
      </c>
      <c r="AY139" s="17" t="s">
        <v>166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91</v>
      </c>
      <c r="BK139" s="258">
        <f>ROUND(I139*H139,2)</f>
        <v>0</v>
      </c>
      <c r="BL139" s="17" t="s">
        <v>173</v>
      </c>
      <c r="BM139" s="257" t="s">
        <v>892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3" customFormat="1">
      <c r="A141" s="13"/>
      <c r="B141" s="259"/>
      <c r="C141" s="260"/>
      <c r="D141" s="261" t="s">
        <v>175</v>
      </c>
      <c r="E141" s="262" t="s">
        <v>1</v>
      </c>
      <c r="F141" s="263" t="s">
        <v>507</v>
      </c>
      <c r="G141" s="260"/>
      <c r="H141" s="264">
        <v>1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175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166</v>
      </c>
    </row>
    <row r="142" s="14" customFormat="1">
      <c r="A142" s="14"/>
      <c r="B142" s="271"/>
      <c r="C142" s="272"/>
      <c r="D142" s="261" t="s">
        <v>175</v>
      </c>
      <c r="E142" s="273" t="s">
        <v>1</v>
      </c>
      <c r="F142" s="274" t="s">
        <v>183</v>
      </c>
      <c r="G142" s="272"/>
      <c r="H142" s="275">
        <v>2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175</v>
      </c>
      <c r="AU142" s="281" t="s">
        <v>91</v>
      </c>
      <c r="AV142" s="14" t="s">
        <v>173</v>
      </c>
      <c r="AW142" s="14" t="s">
        <v>32</v>
      </c>
      <c r="AX142" s="14" t="s">
        <v>84</v>
      </c>
      <c r="AY142" s="281" t="s">
        <v>166</v>
      </c>
    </row>
    <row r="143" s="12" customFormat="1" ht="22.8" customHeight="1">
      <c r="A143" s="12"/>
      <c r="B143" s="229"/>
      <c r="C143" s="230"/>
      <c r="D143" s="231" t="s">
        <v>75</v>
      </c>
      <c r="E143" s="243" t="s">
        <v>198</v>
      </c>
      <c r="F143" s="243" t="s">
        <v>203</v>
      </c>
      <c r="G143" s="230"/>
      <c r="H143" s="230"/>
      <c r="I143" s="233"/>
      <c r="J143" s="244">
        <f>BK143</f>
        <v>0</v>
      </c>
      <c r="K143" s="230"/>
      <c r="L143" s="235"/>
      <c r="M143" s="236"/>
      <c r="N143" s="237"/>
      <c r="O143" s="237"/>
      <c r="P143" s="238">
        <f>SUM(P144:P168)</f>
        <v>0</v>
      </c>
      <c r="Q143" s="237"/>
      <c r="R143" s="238">
        <f>SUM(R144:R168)</f>
        <v>0.67904560000000003</v>
      </c>
      <c r="S143" s="237"/>
      <c r="T143" s="239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0" t="s">
        <v>84</v>
      </c>
      <c r="AT143" s="241" t="s">
        <v>75</v>
      </c>
      <c r="AU143" s="241" t="s">
        <v>84</v>
      </c>
      <c r="AY143" s="240" t="s">
        <v>166</v>
      </c>
      <c r="BK143" s="242">
        <f>SUM(BK144:BK168)</f>
        <v>0</v>
      </c>
    </row>
    <row r="144" s="2" customFormat="1" ht="21.75" customHeight="1">
      <c r="A144" s="38"/>
      <c r="B144" s="39"/>
      <c r="C144" s="245" t="s">
        <v>91</v>
      </c>
      <c r="D144" s="245" t="s">
        <v>169</v>
      </c>
      <c r="E144" s="246" t="s">
        <v>508</v>
      </c>
      <c r="F144" s="247" t="s">
        <v>509</v>
      </c>
      <c r="G144" s="248" t="s">
        <v>186</v>
      </c>
      <c r="H144" s="249">
        <v>22.440000000000001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0.0030000000000000001</v>
      </c>
      <c r="R144" s="255">
        <f>Q144*H144</f>
        <v>0.067320000000000005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173</v>
      </c>
      <c r="AT144" s="257" t="s">
        <v>169</v>
      </c>
      <c r="AU144" s="257" t="s">
        <v>91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173</v>
      </c>
      <c r="BM144" s="257" t="s">
        <v>893</v>
      </c>
    </row>
    <row r="145" s="13" customFormat="1">
      <c r="A145" s="13"/>
      <c r="B145" s="259"/>
      <c r="C145" s="260"/>
      <c r="D145" s="261" t="s">
        <v>175</v>
      </c>
      <c r="E145" s="262" t="s">
        <v>461</v>
      </c>
      <c r="F145" s="263" t="s">
        <v>894</v>
      </c>
      <c r="G145" s="260"/>
      <c r="H145" s="264">
        <v>22.440000000000001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166</v>
      </c>
    </row>
    <row r="146" s="13" customFormat="1">
      <c r="A146" s="13"/>
      <c r="B146" s="259"/>
      <c r="C146" s="260"/>
      <c r="D146" s="261" t="s">
        <v>175</v>
      </c>
      <c r="E146" s="262" t="s">
        <v>1</v>
      </c>
      <c r="F146" s="263" t="s">
        <v>461</v>
      </c>
      <c r="G146" s="260"/>
      <c r="H146" s="264">
        <v>22.440000000000001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175</v>
      </c>
      <c r="AU146" s="270" t="s">
        <v>91</v>
      </c>
      <c r="AV146" s="13" t="s">
        <v>91</v>
      </c>
      <c r="AW146" s="13" t="s">
        <v>32</v>
      </c>
      <c r="AX146" s="13" t="s">
        <v>84</v>
      </c>
      <c r="AY146" s="270" t="s">
        <v>166</v>
      </c>
    </row>
    <row r="147" s="2" customFormat="1" ht="21.75" customHeight="1">
      <c r="A147" s="38"/>
      <c r="B147" s="39"/>
      <c r="C147" s="245" t="s">
        <v>167</v>
      </c>
      <c r="D147" s="245" t="s">
        <v>169</v>
      </c>
      <c r="E147" s="246" t="s">
        <v>209</v>
      </c>
      <c r="F147" s="247" t="s">
        <v>210</v>
      </c>
      <c r="G147" s="248" t="s">
        <v>186</v>
      </c>
      <c r="H147" s="249">
        <v>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0.0043800000000000002</v>
      </c>
      <c r="R147" s="255">
        <f>Q147*H147</f>
        <v>0.0087600000000000004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173</v>
      </c>
      <c r="AT147" s="257" t="s">
        <v>169</v>
      </c>
      <c r="AU147" s="257" t="s">
        <v>91</v>
      </c>
      <c r="AY147" s="17" t="s">
        <v>166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173</v>
      </c>
      <c r="BM147" s="257" t="s">
        <v>895</v>
      </c>
    </row>
    <row r="148" s="13" customFormat="1">
      <c r="A148" s="13"/>
      <c r="B148" s="259"/>
      <c r="C148" s="260"/>
      <c r="D148" s="261" t="s">
        <v>175</v>
      </c>
      <c r="E148" s="262" t="s">
        <v>1</v>
      </c>
      <c r="F148" s="263" t="s">
        <v>91</v>
      </c>
      <c r="G148" s="260"/>
      <c r="H148" s="264">
        <v>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175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166</v>
      </c>
    </row>
    <row r="149" s="2" customFormat="1" ht="21.75" customHeight="1">
      <c r="A149" s="38"/>
      <c r="B149" s="39"/>
      <c r="C149" s="245" t="s">
        <v>173</v>
      </c>
      <c r="D149" s="245" t="s">
        <v>169</v>
      </c>
      <c r="E149" s="246" t="s">
        <v>513</v>
      </c>
      <c r="F149" s="247" t="s">
        <v>514</v>
      </c>
      <c r="G149" s="248" t="s">
        <v>186</v>
      </c>
      <c r="H149" s="249">
        <v>87.435000000000002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0.0030000000000000001</v>
      </c>
      <c r="R149" s="255">
        <f>Q149*H149</f>
        <v>0.26230500000000001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173</v>
      </c>
      <c r="AT149" s="257" t="s">
        <v>169</v>
      </c>
      <c r="AU149" s="257" t="s">
        <v>91</v>
      </c>
      <c r="AY149" s="17" t="s">
        <v>166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173</v>
      </c>
      <c r="BM149" s="257" t="s">
        <v>896</v>
      </c>
    </row>
    <row r="150" s="13" customFormat="1">
      <c r="A150" s="13"/>
      <c r="B150" s="259"/>
      <c r="C150" s="260"/>
      <c r="D150" s="261" t="s">
        <v>175</v>
      </c>
      <c r="E150" s="262" t="s">
        <v>1</v>
      </c>
      <c r="F150" s="263" t="s">
        <v>516</v>
      </c>
      <c r="G150" s="260"/>
      <c r="H150" s="264">
        <v>87.435000000000002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175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166</v>
      </c>
    </row>
    <row r="151" s="2" customFormat="1" ht="21.75" customHeight="1">
      <c r="A151" s="38"/>
      <c r="B151" s="39"/>
      <c r="C151" s="245" t="s">
        <v>193</v>
      </c>
      <c r="D151" s="245" t="s">
        <v>169</v>
      </c>
      <c r="E151" s="246" t="s">
        <v>517</v>
      </c>
      <c r="F151" s="247" t="s">
        <v>518</v>
      </c>
      <c r="G151" s="248" t="s">
        <v>186</v>
      </c>
      <c r="H151" s="249">
        <v>2.4329999999999998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0.038199999999999998</v>
      </c>
      <c r="R151" s="255">
        <f>Q151*H151</f>
        <v>0.092940599999999984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173</v>
      </c>
      <c r="AT151" s="257" t="s">
        <v>169</v>
      </c>
      <c r="AU151" s="257" t="s">
        <v>91</v>
      </c>
      <c r="AY151" s="17" t="s">
        <v>166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173</v>
      </c>
      <c r="BM151" s="257" t="s">
        <v>897</v>
      </c>
    </row>
    <row r="152" s="13" customFormat="1">
      <c r="A152" s="13"/>
      <c r="B152" s="259"/>
      <c r="C152" s="260"/>
      <c r="D152" s="261" t="s">
        <v>175</v>
      </c>
      <c r="E152" s="262" t="s">
        <v>1</v>
      </c>
      <c r="F152" s="263" t="s">
        <v>520</v>
      </c>
      <c r="G152" s="260"/>
      <c r="H152" s="264">
        <v>2.4329999999999998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175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166</v>
      </c>
    </row>
    <row r="153" s="2" customFormat="1" ht="16.5" customHeight="1">
      <c r="A153" s="38"/>
      <c r="B153" s="39"/>
      <c r="C153" s="245" t="s">
        <v>198</v>
      </c>
      <c r="D153" s="245" t="s">
        <v>169</v>
      </c>
      <c r="E153" s="246" t="s">
        <v>521</v>
      </c>
      <c r="F153" s="247" t="s">
        <v>522</v>
      </c>
      <c r="G153" s="248" t="s">
        <v>186</v>
      </c>
      <c r="H153" s="249">
        <v>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0.0051999999999999998</v>
      </c>
      <c r="R153" s="255">
        <f>Q153*H153</f>
        <v>0.0104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173</v>
      </c>
      <c r="AT153" s="257" t="s">
        <v>169</v>
      </c>
      <c r="AU153" s="257" t="s">
        <v>91</v>
      </c>
      <c r="AY153" s="17" t="s">
        <v>166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173</v>
      </c>
      <c r="BM153" s="257" t="s">
        <v>898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899</v>
      </c>
      <c r="G154" s="260"/>
      <c r="H154" s="264">
        <v>102.81999999999999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796</v>
      </c>
      <c r="G155" s="260"/>
      <c r="H155" s="264">
        <v>4.5510000000000002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900</v>
      </c>
      <c r="G156" s="260"/>
      <c r="H156" s="264">
        <v>-1.2150000000000001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527</v>
      </c>
      <c r="G157" s="260"/>
      <c r="H157" s="264">
        <v>-3.4750000000000001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901</v>
      </c>
      <c r="G158" s="260"/>
      <c r="H158" s="264">
        <v>-53.676000000000002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469</v>
      </c>
      <c r="F159" s="274" t="s">
        <v>183</v>
      </c>
      <c r="G159" s="272"/>
      <c r="H159" s="275">
        <v>49.005000000000003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463</v>
      </c>
      <c r="F160" s="263" t="s">
        <v>469</v>
      </c>
      <c r="G160" s="260"/>
      <c r="H160" s="264">
        <v>49.005000000000003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529</v>
      </c>
      <c r="F162" s="247" t="s">
        <v>530</v>
      </c>
      <c r="G162" s="248" t="s">
        <v>186</v>
      </c>
      <c r="H162" s="249">
        <v>28.34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902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470</v>
      </c>
      <c r="G163" s="260"/>
      <c r="H163" s="264">
        <v>28.34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208</v>
      </c>
      <c r="D164" s="245" t="s">
        <v>169</v>
      </c>
      <c r="E164" s="246" t="s">
        <v>532</v>
      </c>
      <c r="F164" s="247" t="s">
        <v>533</v>
      </c>
      <c r="G164" s="248" t="s">
        <v>186</v>
      </c>
      <c r="H164" s="249">
        <v>15.202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903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904</v>
      </c>
      <c r="G165" s="260"/>
      <c r="H165" s="264">
        <v>15.202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213</v>
      </c>
      <c r="D166" s="245" t="s">
        <v>169</v>
      </c>
      <c r="E166" s="246" t="s">
        <v>268</v>
      </c>
      <c r="F166" s="247" t="s">
        <v>269</v>
      </c>
      <c r="G166" s="248" t="s">
        <v>261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905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218</v>
      </c>
      <c r="D168" s="282" t="s">
        <v>219</v>
      </c>
      <c r="E168" s="283" t="s">
        <v>264</v>
      </c>
      <c r="F168" s="284" t="s">
        <v>265</v>
      </c>
      <c r="G168" s="285" t="s">
        <v>261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208</v>
      </c>
      <c r="AT168" s="257" t="s">
        <v>219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906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213</v>
      </c>
      <c r="F169" s="243" t="s">
        <v>273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0.0536038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225</v>
      </c>
      <c r="D170" s="245" t="s">
        <v>169</v>
      </c>
      <c r="E170" s="246" t="s">
        <v>274</v>
      </c>
      <c r="F170" s="247" t="s">
        <v>275</v>
      </c>
      <c r="G170" s="248" t="s">
        <v>186</v>
      </c>
      <c r="H170" s="249">
        <v>28.34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0.0036841999999999995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907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470</v>
      </c>
      <c r="G171" s="260"/>
      <c r="H171" s="264">
        <v>28.34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278</v>
      </c>
      <c r="F172" s="247" t="s">
        <v>279</v>
      </c>
      <c r="G172" s="248" t="s">
        <v>186</v>
      </c>
      <c r="H172" s="249">
        <v>28.34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0.0011336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908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540</v>
      </c>
      <c r="G173" s="260"/>
      <c r="H173" s="264">
        <v>12.42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909</v>
      </c>
      <c r="G174" s="260"/>
      <c r="H174" s="264">
        <v>5.3600000000000003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910</v>
      </c>
      <c r="G175" s="260"/>
      <c r="H175" s="264">
        <v>10.560000000000001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470</v>
      </c>
      <c r="F176" s="274" t="s">
        <v>183</v>
      </c>
      <c r="G176" s="272"/>
      <c r="H176" s="275">
        <v>28.34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236</v>
      </c>
      <c r="D177" s="245" t="s">
        <v>169</v>
      </c>
      <c r="E177" s="246" t="s">
        <v>543</v>
      </c>
      <c r="F177" s="247" t="s">
        <v>544</v>
      </c>
      <c r="G177" s="248" t="s">
        <v>458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911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240</v>
      </c>
      <c r="D179" s="245" t="s">
        <v>169</v>
      </c>
      <c r="E179" s="246" t="s">
        <v>546</v>
      </c>
      <c r="F179" s="247" t="s">
        <v>547</v>
      </c>
      <c r="G179" s="248" t="s">
        <v>172</v>
      </c>
      <c r="H179" s="249">
        <v>21.600000000000001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912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549</v>
      </c>
      <c r="G180" s="260"/>
      <c r="H180" s="264">
        <v>14.4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550</v>
      </c>
      <c r="G181" s="260"/>
      <c r="H181" s="264">
        <v>7.2000000000000002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21.600000000000001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219</v>
      </c>
      <c r="E183" s="283" t="s">
        <v>551</v>
      </c>
      <c r="F183" s="284" t="s">
        <v>552</v>
      </c>
      <c r="G183" s="285" t="s">
        <v>172</v>
      </c>
      <c r="H183" s="286">
        <v>23.760000000000002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0.0023760000000000001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208</v>
      </c>
      <c r="AT183" s="257" t="s">
        <v>219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913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554</v>
      </c>
      <c r="G184" s="260"/>
      <c r="H184" s="264">
        <v>23.760000000000002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125</v>
      </c>
      <c r="D185" s="245" t="s">
        <v>169</v>
      </c>
      <c r="E185" s="246" t="s">
        <v>290</v>
      </c>
      <c r="F185" s="247" t="s">
        <v>291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914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556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322</v>
      </c>
      <c r="F187" s="243" t="s">
        <v>323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258</v>
      </c>
      <c r="D188" s="245" t="s">
        <v>169</v>
      </c>
      <c r="E188" s="246" t="s">
        <v>557</v>
      </c>
      <c r="F188" s="247" t="s">
        <v>558</v>
      </c>
      <c r="G188" s="248" t="s">
        <v>180</v>
      </c>
      <c r="H188" s="249">
        <v>0.70499999999999996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915</v>
      </c>
    </row>
    <row r="189" s="2" customFormat="1" ht="21.75" customHeight="1">
      <c r="A189" s="38"/>
      <c r="B189" s="39"/>
      <c r="C189" s="245" t="s">
        <v>263</v>
      </c>
      <c r="D189" s="245" t="s">
        <v>169</v>
      </c>
      <c r="E189" s="246" t="s">
        <v>329</v>
      </c>
      <c r="F189" s="247" t="s">
        <v>330</v>
      </c>
      <c r="G189" s="248" t="s">
        <v>180</v>
      </c>
      <c r="H189" s="249">
        <v>0.70499999999999996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916</v>
      </c>
    </row>
    <row r="190" s="2" customFormat="1" ht="21.75" customHeight="1">
      <c r="A190" s="38"/>
      <c r="B190" s="39"/>
      <c r="C190" s="245" t="s">
        <v>267</v>
      </c>
      <c r="D190" s="245" t="s">
        <v>169</v>
      </c>
      <c r="E190" s="246" t="s">
        <v>333</v>
      </c>
      <c r="F190" s="247" t="s">
        <v>334</v>
      </c>
      <c r="G190" s="248" t="s">
        <v>180</v>
      </c>
      <c r="H190" s="249">
        <v>6.3449999999999998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917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918</v>
      </c>
      <c r="G191" s="260"/>
      <c r="H191" s="264">
        <v>6.3449999999999998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271</v>
      </c>
      <c r="D192" s="245" t="s">
        <v>169</v>
      </c>
      <c r="E192" s="246" t="s">
        <v>348</v>
      </c>
      <c r="F192" s="247" t="s">
        <v>349</v>
      </c>
      <c r="G192" s="248" t="s">
        <v>180</v>
      </c>
      <c r="H192" s="249">
        <v>0.70499999999999996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919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352</v>
      </c>
      <c r="F193" s="243" t="s">
        <v>353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355</v>
      </c>
      <c r="F194" s="247" t="s">
        <v>356</v>
      </c>
      <c r="G194" s="248" t="s">
        <v>180</v>
      </c>
      <c r="H194" s="249">
        <v>0.98899999999999999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920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358</v>
      </c>
      <c r="F195" s="232" t="s">
        <v>359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P196+P199+P211+P226+P230+P249+P252+P257+P306</f>
        <v>0</v>
      </c>
      <c r="Q195" s="237"/>
      <c r="R195" s="238">
        <f>R196+R199+R211+R226+R230+R249+R252+R257+R306</f>
        <v>0.71956547999999998</v>
      </c>
      <c r="S195" s="237"/>
      <c r="T195" s="239">
        <f>T196+T199+T211+T226+T230+T249+T252+T257+T306</f>
        <v>0.21833240000000001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BK196+BK199+BK211+BK226+BK230+BK249+BK252+BK257+BK306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565</v>
      </c>
      <c r="F196" s="243" t="s">
        <v>566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SUM(P197:P198)</f>
        <v>0</v>
      </c>
      <c r="Q196" s="237"/>
      <c r="R196" s="238">
        <f>SUM(R197:R198)</f>
        <v>0</v>
      </c>
      <c r="S196" s="237"/>
      <c r="T196" s="23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SUM(BK197:BK198)</f>
        <v>0</v>
      </c>
    </row>
    <row r="197" s="2" customFormat="1" ht="16.5" customHeight="1">
      <c r="A197" s="38"/>
      <c r="B197" s="39"/>
      <c r="C197" s="245" t="s">
        <v>277</v>
      </c>
      <c r="D197" s="245" t="s">
        <v>169</v>
      </c>
      <c r="E197" s="246" t="s">
        <v>567</v>
      </c>
      <c r="F197" s="247" t="s">
        <v>568</v>
      </c>
      <c r="G197" s="248" t="s">
        <v>261</v>
      </c>
      <c r="H197" s="249">
        <v>0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125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125</v>
      </c>
      <c r="BM197" s="257" t="s">
        <v>921</v>
      </c>
    </row>
    <row r="198" s="2" customFormat="1" ht="16.5" customHeight="1">
      <c r="A198" s="38"/>
      <c r="B198" s="39"/>
      <c r="C198" s="282" t="s">
        <v>282</v>
      </c>
      <c r="D198" s="282" t="s">
        <v>219</v>
      </c>
      <c r="E198" s="283" t="s">
        <v>570</v>
      </c>
      <c r="F198" s="284" t="s">
        <v>571</v>
      </c>
      <c r="G198" s="285" t="s">
        <v>261</v>
      </c>
      <c r="H198" s="286">
        <v>0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42</v>
      </c>
      <c r="O198" s="91"/>
      <c r="P198" s="255">
        <f>O198*H198</f>
        <v>0</v>
      </c>
      <c r="Q198" s="255">
        <v>6.0000000000000002E-05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332</v>
      </c>
      <c r="AT198" s="257" t="s">
        <v>219</v>
      </c>
      <c r="AU198" s="257" t="s">
        <v>91</v>
      </c>
      <c r="AY198" s="17" t="s">
        <v>166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125</v>
      </c>
      <c r="BM198" s="257" t="s">
        <v>922</v>
      </c>
    </row>
    <row r="199" s="12" customFormat="1" ht="22.8" customHeight="1">
      <c r="A199" s="12"/>
      <c r="B199" s="229"/>
      <c r="C199" s="230"/>
      <c r="D199" s="231" t="s">
        <v>75</v>
      </c>
      <c r="E199" s="243" t="s">
        <v>573</v>
      </c>
      <c r="F199" s="243" t="s">
        <v>574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SUM(P200:P210)</f>
        <v>0</v>
      </c>
      <c r="Q199" s="237"/>
      <c r="R199" s="238">
        <f>SUM(R200:R210)</f>
        <v>0.017000000000000001</v>
      </c>
      <c r="S199" s="237"/>
      <c r="T199" s="239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91</v>
      </c>
      <c r="AT199" s="241" t="s">
        <v>75</v>
      </c>
      <c r="AU199" s="241" t="s">
        <v>84</v>
      </c>
      <c r="AY199" s="240" t="s">
        <v>166</v>
      </c>
      <c r="BK199" s="242">
        <f>SUM(BK200:BK210)</f>
        <v>0</v>
      </c>
    </row>
    <row r="200" s="2" customFormat="1" ht="16.5" customHeight="1">
      <c r="A200" s="38"/>
      <c r="B200" s="39"/>
      <c r="C200" s="245" t="s">
        <v>289</v>
      </c>
      <c r="D200" s="245" t="s">
        <v>169</v>
      </c>
      <c r="E200" s="246" t="s">
        <v>575</v>
      </c>
      <c r="F200" s="247" t="s">
        <v>576</v>
      </c>
      <c r="G200" s="248" t="s">
        <v>186</v>
      </c>
      <c r="H200" s="249">
        <v>10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0.0016000000000000001</v>
      </c>
      <c r="R200" s="255">
        <f>Q200*H200</f>
        <v>0.016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125</v>
      </c>
      <c r="AT200" s="257" t="s">
        <v>169</v>
      </c>
      <c r="AU200" s="257" t="s">
        <v>91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125</v>
      </c>
      <c r="BM200" s="257" t="s">
        <v>923</v>
      </c>
    </row>
    <row r="201" s="13" customFormat="1">
      <c r="A201" s="13"/>
      <c r="B201" s="259"/>
      <c r="C201" s="260"/>
      <c r="D201" s="261" t="s">
        <v>175</v>
      </c>
      <c r="E201" s="262" t="s">
        <v>472</v>
      </c>
      <c r="F201" s="263" t="s">
        <v>218</v>
      </c>
      <c r="G201" s="260"/>
      <c r="H201" s="264">
        <v>10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175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166</v>
      </c>
    </row>
    <row r="202" s="2" customFormat="1" ht="16.5" customHeight="1">
      <c r="A202" s="38"/>
      <c r="B202" s="39"/>
      <c r="C202" s="245" t="s">
        <v>294</v>
      </c>
      <c r="D202" s="245" t="s">
        <v>169</v>
      </c>
      <c r="E202" s="246" t="s">
        <v>578</v>
      </c>
      <c r="F202" s="247" t="s">
        <v>579</v>
      </c>
      <c r="G202" s="248" t="s">
        <v>261</v>
      </c>
      <c r="H202" s="249">
        <v>0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0.0010100000000000001</v>
      </c>
      <c r="R202" s="255">
        <f>Q202*H202</f>
        <v>0</v>
      </c>
      <c r="S202" s="255">
        <v>0.0016999999999999999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125</v>
      </c>
      <c r="AT202" s="257" t="s">
        <v>169</v>
      </c>
      <c r="AU202" s="257" t="s">
        <v>91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125</v>
      </c>
      <c r="BM202" s="257" t="s">
        <v>924</v>
      </c>
    </row>
    <row r="203" s="13" customFormat="1">
      <c r="A203" s="13"/>
      <c r="B203" s="259"/>
      <c r="C203" s="260"/>
      <c r="D203" s="261" t="s">
        <v>175</v>
      </c>
      <c r="E203" s="262" t="s">
        <v>1</v>
      </c>
      <c r="F203" s="263" t="s">
        <v>76</v>
      </c>
      <c r="G203" s="260"/>
      <c r="H203" s="264">
        <v>0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175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166</v>
      </c>
    </row>
    <row r="204" s="2" customFormat="1" ht="16.5" customHeight="1">
      <c r="A204" s="38"/>
      <c r="B204" s="39"/>
      <c r="C204" s="245" t="s">
        <v>301</v>
      </c>
      <c r="D204" s="245" t="s">
        <v>169</v>
      </c>
      <c r="E204" s="246" t="s">
        <v>581</v>
      </c>
      <c r="F204" s="247" t="s">
        <v>582</v>
      </c>
      <c r="G204" s="248" t="s">
        <v>186</v>
      </c>
      <c r="H204" s="249">
        <v>10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0.00010000000000000001</v>
      </c>
      <c r="R204" s="255">
        <f>Q204*H204</f>
        <v>0.001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125</v>
      </c>
      <c r="AT204" s="257" t="s">
        <v>169</v>
      </c>
      <c r="AU204" s="257" t="s">
        <v>91</v>
      </c>
      <c r="AY204" s="17" t="s">
        <v>166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125</v>
      </c>
      <c r="BM204" s="257" t="s">
        <v>925</v>
      </c>
    </row>
    <row r="205" s="13" customFormat="1">
      <c r="A205" s="13"/>
      <c r="B205" s="259"/>
      <c r="C205" s="260"/>
      <c r="D205" s="261" t="s">
        <v>175</v>
      </c>
      <c r="E205" s="262" t="s">
        <v>1</v>
      </c>
      <c r="F205" s="263" t="s">
        <v>218</v>
      </c>
      <c r="G205" s="260"/>
      <c r="H205" s="264">
        <v>10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175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166</v>
      </c>
    </row>
    <row r="206" s="2" customFormat="1" ht="16.5" customHeight="1">
      <c r="A206" s="38"/>
      <c r="B206" s="39"/>
      <c r="C206" s="245" t="s">
        <v>306</v>
      </c>
      <c r="D206" s="245" t="s">
        <v>169</v>
      </c>
      <c r="E206" s="246" t="s">
        <v>584</v>
      </c>
      <c r="F206" s="247" t="s">
        <v>585</v>
      </c>
      <c r="G206" s="248" t="s">
        <v>186</v>
      </c>
      <c r="H206" s="249">
        <v>0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0.00072000000000000005</v>
      </c>
      <c r="R206" s="255">
        <f>Q206*H206</f>
        <v>0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125</v>
      </c>
      <c r="AT206" s="257" t="s">
        <v>169</v>
      </c>
      <c r="AU206" s="257" t="s">
        <v>91</v>
      </c>
      <c r="AY206" s="17" t="s">
        <v>166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125</v>
      </c>
      <c r="BM206" s="257" t="s">
        <v>926</v>
      </c>
    </row>
    <row r="207" s="13" customFormat="1">
      <c r="A207" s="13"/>
      <c r="B207" s="259"/>
      <c r="C207" s="260"/>
      <c r="D207" s="261" t="s">
        <v>175</v>
      </c>
      <c r="E207" s="262" t="s">
        <v>474</v>
      </c>
      <c r="F207" s="263" t="s">
        <v>76</v>
      </c>
      <c r="G207" s="260"/>
      <c r="H207" s="264">
        <v>0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175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166</v>
      </c>
    </row>
    <row r="208" s="2" customFormat="1" ht="16.5" customHeight="1">
      <c r="A208" s="38"/>
      <c r="B208" s="39"/>
      <c r="C208" s="282" t="s">
        <v>311</v>
      </c>
      <c r="D208" s="282" t="s">
        <v>219</v>
      </c>
      <c r="E208" s="283" t="s">
        <v>587</v>
      </c>
      <c r="F208" s="284" t="s">
        <v>588</v>
      </c>
      <c r="G208" s="285" t="s">
        <v>186</v>
      </c>
      <c r="H208" s="286">
        <v>0</v>
      </c>
      <c r="I208" s="287"/>
      <c r="J208" s="288">
        <f>ROUND(I208*H208,2)</f>
        <v>0</v>
      </c>
      <c r="K208" s="289"/>
      <c r="L208" s="290"/>
      <c r="M208" s="291" t="s">
        <v>1</v>
      </c>
      <c r="N208" s="292" t="s">
        <v>42</v>
      </c>
      <c r="O208" s="91"/>
      <c r="P208" s="255">
        <f>O208*H208</f>
        <v>0</v>
      </c>
      <c r="Q208" s="255">
        <v>0.0089999999999999993</v>
      </c>
      <c r="R208" s="255">
        <f>Q208*H208</f>
        <v>0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332</v>
      </c>
      <c r="AT208" s="257" t="s">
        <v>219</v>
      </c>
      <c r="AU208" s="257" t="s">
        <v>91</v>
      </c>
      <c r="AY208" s="17" t="s">
        <v>166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125</v>
      </c>
      <c r="BM208" s="257" t="s">
        <v>927</v>
      </c>
    </row>
    <row r="209" s="13" customFormat="1">
      <c r="A209" s="13"/>
      <c r="B209" s="259"/>
      <c r="C209" s="260"/>
      <c r="D209" s="261" t="s">
        <v>175</v>
      </c>
      <c r="E209" s="260"/>
      <c r="F209" s="263" t="s">
        <v>590</v>
      </c>
      <c r="G209" s="260"/>
      <c r="H209" s="264">
        <v>0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175</v>
      </c>
      <c r="AU209" s="270" t="s">
        <v>91</v>
      </c>
      <c r="AV209" s="13" t="s">
        <v>91</v>
      </c>
      <c r="AW209" s="13" t="s">
        <v>4</v>
      </c>
      <c r="AX209" s="13" t="s">
        <v>84</v>
      </c>
      <c r="AY209" s="270" t="s">
        <v>166</v>
      </c>
    </row>
    <row r="210" s="2" customFormat="1" ht="21.75" customHeight="1">
      <c r="A210" s="38"/>
      <c r="B210" s="39"/>
      <c r="C210" s="245" t="s">
        <v>316</v>
      </c>
      <c r="D210" s="245" t="s">
        <v>169</v>
      </c>
      <c r="E210" s="246" t="s">
        <v>591</v>
      </c>
      <c r="F210" s="247" t="s">
        <v>592</v>
      </c>
      <c r="G210" s="248" t="s">
        <v>593</v>
      </c>
      <c r="H210" s="298"/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125</v>
      </c>
      <c r="AT210" s="257" t="s">
        <v>169</v>
      </c>
      <c r="AU210" s="257" t="s">
        <v>91</v>
      </c>
      <c r="AY210" s="17" t="s">
        <v>166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125</v>
      </c>
      <c r="BM210" s="257" t="s">
        <v>928</v>
      </c>
    </row>
    <row r="211" s="12" customFormat="1" ht="22.8" customHeight="1">
      <c r="A211" s="12"/>
      <c r="B211" s="229"/>
      <c r="C211" s="230"/>
      <c r="D211" s="231" t="s">
        <v>75</v>
      </c>
      <c r="E211" s="243" t="s">
        <v>367</v>
      </c>
      <c r="F211" s="243" t="s">
        <v>368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SUM(P212:P225)</f>
        <v>0</v>
      </c>
      <c r="Q211" s="237"/>
      <c r="R211" s="238">
        <f>SUM(R212:R225)</f>
        <v>0.071879999999999999</v>
      </c>
      <c r="S211" s="237"/>
      <c r="T211" s="239">
        <f>SUM(T212:T225)</f>
        <v>0.1032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91</v>
      </c>
      <c r="AT211" s="241" t="s">
        <v>75</v>
      </c>
      <c r="AU211" s="241" t="s">
        <v>84</v>
      </c>
      <c r="AY211" s="240" t="s">
        <v>166</v>
      </c>
      <c r="BK211" s="242">
        <f>SUM(BK212:BK225)</f>
        <v>0</v>
      </c>
    </row>
    <row r="212" s="2" customFormat="1" ht="21.75" customHeight="1">
      <c r="A212" s="38"/>
      <c r="B212" s="39"/>
      <c r="C212" s="245" t="s">
        <v>324</v>
      </c>
      <c r="D212" s="245" t="s">
        <v>169</v>
      </c>
      <c r="E212" s="246" t="s">
        <v>370</v>
      </c>
      <c r="F212" s="247" t="s">
        <v>371</v>
      </c>
      <c r="G212" s="248" t="s">
        <v>261</v>
      </c>
      <c r="H212" s="249">
        <v>4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125</v>
      </c>
      <c r="AT212" s="257" t="s">
        <v>169</v>
      </c>
      <c r="AU212" s="257" t="s">
        <v>91</v>
      </c>
      <c r="AY212" s="17" t="s">
        <v>166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125</v>
      </c>
      <c r="BM212" s="257" t="s">
        <v>929</v>
      </c>
    </row>
    <row r="213" s="13" customFormat="1">
      <c r="A213" s="13"/>
      <c r="B213" s="259"/>
      <c r="C213" s="260"/>
      <c r="D213" s="261" t="s">
        <v>175</v>
      </c>
      <c r="E213" s="262" t="s">
        <v>494</v>
      </c>
      <c r="F213" s="263" t="s">
        <v>173</v>
      </c>
      <c r="G213" s="260"/>
      <c r="H213" s="264">
        <v>4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175</v>
      </c>
      <c r="AU213" s="270" t="s">
        <v>91</v>
      </c>
      <c r="AV213" s="13" t="s">
        <v>91</v>
      </c>
      <c r="AW213" s="13" t="s">
        <v>32</v>
      </c>
      <c r="AX213" s="13" t="s">
        <v>84</v>
      </c>
      <c r="AY213" s="270" t="s">
        <v>166</v>
      </c>
    </row>
    <row r="214" s="2" customFormat="1" ht="21.75" customHeight="1">
      <c r="A214" s="38"/>
      <c r="B214" s="39"/>
      <c r="C214" s="282" t="s">
        <v>328</v>
      </c>
      <c r="D214" s="282" t="s">
        <v>219</v>
      </c>
      <c r="E214" s="283" t="s">
        <v>596</v>
      </c>
      <c r="F214" s="284" t="s">
        <v>597</v>
      </c>
      <c r="G214" s="285" t="s">
        <v>261</v>
      </c>
      <c r="H214" s="286">
        <v>4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42</v>
      </c>
      <c r="O214" s="91"/>
      <c r="P214" s="255">
        <f>O214*H214</f>
        <v>0</v>
      </c>
      <c r="Q214" s="255">
        <v>0.016</v>
      </c>
      <c r="R214" s="255">
        <f>Q214*H214</f>
        <v>0.064000000000000001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332</v>
      </c>
      <c r="AT214" s="257" t="s">
        <v>219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125</v>
      </c>
      <c r="BM214" s="257" t="s">
        <v>930</v>
      </c>
    </row>
    <row r="215" s="13" customFormat="1">
      <c r="A215" s="13"/>
      <c r="B215" s="259"/>
      <c r="C215" s="260"/>
      <c r="D215" s="261" t="s">
        <v>175</v>
      </c>
      <c r="E215" s="262" t="s">
        <v>1</v>
      </c>
      <c r="F215" s="263" t="s">
        <v>494</v>
      </c>
      <c r="G215" s="260"/>
      <c r="H215" s="264">
        <v>4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175</v>
      </c>
      <c r="AU215" s="270" t="s">
        <v>91</v>
      </c>
      <c r="AV215" s="13" t="s">
        <v>91</v>
      </c>
      <c r="AW215" s="13" t="s">
        <v>32</v>
      </c>
      <c r="AX215" s="13" t="s">
        <v>84</v>
      </c>
      <c r="AY215" s="270" t="s">
        <v>166</v>
      </c>
    </row>
    <row r="216" s="2" customFormat="1" ht="16.5" customHeight="1">
      <c r="A216" s="38"/>
      <c r="B216" s="39"/>
      <c r="C216" s="282" t="s">
        <v>332</v>
      </c>
      <c r="D216" s="282" t="s">
        <v>219</v>
      </c>
      <c r="E216" s="283" t="s">
        <v>381</v>
      </c>
      <c r="F216" s="284" t="s">
        <v>382</v>
      </c>
      <c r="G216" s="285" t="s">
        <v>383</v>
      </c>
      <c r="H216" s="286">
        <v>0.12</v>
      </c>
      <c r="I216" s="287"/>
      <c r="J216" s="288">
        <f>ROUND(I216*H216,2)</f>
        <v>0</v>
      </c>
      <c r="K216" s="289"/>
      <c r="L216" s="290"/>
      <c r="M216" s="291" t="s">
        <v>1</v>
      </c>
      <c r="N216" s="292" t="s">
        <v>42</v>
      </c>
      <c r="O216" s="91"/>
      <c r="P216" s="255">
        <f>O216*H216</f>
        <v>0</v>
      </c>
      <c r="Q216" s="255">
        <v>0.0040000000000000001</v>
      </c>
      <c r="R216" s="255">
        <f>Q216*H216</f>
        <v>0.00048000000000000001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332</v>
      </c>
      <c r="AT216" s="257" t="s">
        <v>219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125</v>
      </c>
      <c r="BM216" s="257" t="s">
        <v>931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600</v>
      </c>
      <c r="G217" s="260"/>
      <c r="H217" s="264">
        <v>0.12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16.5" customHeight="1">
      <c r="A218" s="38"/>
      <c r="B218" s="39"/>
      <c r="C218" s="245" t="s">
        <v>337</v>
      </c>
      <c r="D218" s="245" t="s">
        <v>169</v>
      </c>
      <c r="E218" s="246" t="s">
        <v>601</v>
      </c>
      <c r="F218" s="247" t="s">
        <v>602</v>
      </c>
      <c r="G218" s="248" t="s">
        <v>261</v>
      </c>
      <c r="H218" s="249">
        <v>4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0.0018</v>
      </c>
      <c r="T218" s="256">
        <f>S218*H218</f>
        <v>0.0071999999999999998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125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125</v>
      </c>
      <c r="BM218" s="257" t="s">
        <v>932</v>
      </c>
    </row>
    <row r="219" s="13" customFormat="1">
      <c r="A219" s="13"/>
      <c r="B219" s="259"/>
      <c r="C219" s="260"/>
      <c r="D219" s="261" t="s">
        <v>175</v>
      </c>
      <c r="E219" s="262" t="s">
        <v>1</v>
      </c>
      <c r="F219" s="263" t="s">
        <v>494</v>
      </c>
      <c r="G219" s="260"/>
      <c r="H219" s="264">
        <v>4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175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166</v>
      </c>
    </row>
    <row r="220" s="2" customFormat="1" ht="21.75" customHeight="1">
      <c r="A220" s="38"/>
      <c r="B220" s="39"/>
      <c r="C220" s="245" t="s">
        <v>342</v>
      </c>
      <c r="D220" s="245" t="s">
        <v>169</v>
      </c>
      <c r="E220" s="246" t="s">
        <v>391</v>
      </c>
      <c r="F220" s="247" t="s">
        <v>392</v>
      </c>
      <c r="G220" s="248" t="s">
        <v>261</v>
      </c>
      <c r="H220" s="249">
        <v>4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0.024</v>
      </c>
      <c r="T220" s="256">
        <f>S220*H220</f>
        <v>0.096000000000000002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125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125</v>
      </c>
      <c r="BM220" s="257" t="s">
        <v>933</v>
      </c>
    </row>
    <row r="221" s="13" customFormat="1">
      <c r="A221" s="13"/>
      <c r="B221" s="259"/>
      <c r="C221" s="260"/>
      <c r="D221" s="261" t="s">
        <v>175</v>
      </c>
      <c r="E221" s="262" t="s">
        <v>1</v>
      </c>
      <c r="F221" s="263" t="s">
        <v>494</v>
      </c>
      <c r="G221" s="260"/>
      <c r="H221" s="264">
        <v>4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2" customFormat="1" ht="21.75" customHeight="1">
      <c r="A222" s="38"/>
      <c r="B222" s="39"/>
      <c r="C222" s="245" t="s">
        <v>347</v>
      </c>
      <c r="D222" s="245" t="s">
        <v>169</v>
      </c>
      <c r="E222" s="246" t="s">
        <v>605</v>
      </c>
      <c r="F222" s="247" t="s">
        <v>606</v>
      </c>
      <c r="G222" s="248" t="s">
        <v>261</v>
      </c>
      <c r="H222" s="249">
        <v>4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125</v>
      </c>
      <c r="AT222" s="257" t="s">
        <v>169</v>
      </c>
      <c r="AU222" s="257" t="s">
        <v>91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125</v>
      </c>
      <c r="BM222" s="257" t="s">
        <v>934</v>
      </c>
    </row>
    <row r="223" s="13" customFormat="1">
      <c r="A223" s="13"/>
      <c r="B223" s="259"/>
      <c r="C223" s="260"/>
      <c r="D223" s="261" t="s">
        <v>175</v>
      </c>
      <c r="E223" s="262" t="s">
        <v>1</v>
      </c>
      <c r="F223" s="263" t="s">
        <v>494</v>
      </c>
      <c r="G223" s="260"/>
      <c r="H223" s="264">
        <v>4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175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166</v>
      </c>
    </row>
    <row r="224" s="2" customFormat="1" ht="21.75" customHeight="1">
      <c r="A224" s="38"/>
      <c r="B224" s="39"/>
      <c r="C224" s="282" t="s">
        <v>354</v>
      </c>
      <c r="D224" s="282" t="s">
        <v>219</v>
      </c>
      <c r="E224" s="283" t="s">
        <v>608</v>
      </c>
      <c r="F224" s="284" t="s">
        <v>609</v>
      </c>
      <c r="G224" s="285" t="s">
        <v>261</v>
      </c>
      <c r="H224" s="286">
        <v>4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0.0018500000000000001</v>
      </c>
      <c r="R224" s="255">
        <f>Q224*H224</f>
        <v>0.0074000000000000003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332</v>
      </c>
      <c r="AT224" s="257" t="s">
        <v>219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125</v>
      </c>
      <c r="BM224" s="257" t="s">
        <v>935</v>
      </c>
    </row>
    <row r="225" s="2" customFormat="1" ht="21.75" customHeight="1">
      <c r="A225" s="38"/>
      <c r="B225" s="39"/>
      <c r="C225" s="245" t="s">
        <v>362</v>
      </c>
      <c r="D225" s="245" t="s">
        <v>169</v>
      </c>
      <c r="E225" s="246" t="s">
        <v>395</v>
      </c>
      <c r="F225" s="247" t="s">
        <v>396</v>
      </c>
      <c r="G225" s="248" t="s">
        <v>180</v>
      </c>
      <c r="H225" s="249">
        <v>0.071999999999999995</v>
      </c>
      <c r="I225" s="250"/>
      <c r="J225" s="251">
        <f>ROUND(I225*H225,2)</f>
        <v>0</v>
      </c>
      <c r="K225" s="252"/>
      <c r="L225" s="44"/>
      <c r="M225" s="253" t="s">
        <v>1</v>
      </c>
      <c r="N225" s="254" t="s">
        <v>42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125</v>
      </c>
      <c r="AT225" s="257" t="s">
        <v>169</v>
      </c>
      <c r="AU225" s="257" t="s">
        <v>91</v>
      </c>
      <c r="AY225" s="17" t="s">
        <v>166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125</v>
      </c>
      <c r="BM225" s="257" t="s">
        <v>936</v>
      </c>
    </row>
    <row r="226" s="12" customFormat="1" ht="22.8" customHeight="1">
      <c r="A226" s="12"/>
      <c r="B226" s="229"/>
      <c r="C226" s="230"/>
      <c r="D226" s="231" t="s">
        <v>75</v>
      </c>
      <c r="E226" s="243" t="s">
        <v>612</v>
      </c>
      <c r="F226" s="243" t="s">
        <v>613</v>
      </c>
      <c r="G226" s="230"/>
      <c r="H226" s="230"/>
      <c r="I226" s="233"/>
      <c r="J226" s="244">
        <f>BK226</f>
        <v>0</v>
      </c>
      <c r="K226" s="230"/>
      <c r="L226" s="235"/>
      <c r="M226" s="236"/>
      <c r="N226" s="237"/>
      <c r="O226" s="237"/>
      <c r="P226" s="238">
        <f>SUM(P227:P229)</f>
        <v>0</v>
      </c>
      <c r="Q226" s="237"/>
      <c r="R226" s="238">
        <f>SUM(R227:R229)</f>
        <v>0</v>
      </c>
      <c r="S226" s="237"/>
      <c r="T226" s="239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91</v>
      </c>
      <c r="AT226" s="241" t="s">
        <v>75</v>
      </c>
      <c r="AU226" s="241" t="s">
        <v>84</v>
      </c>
      <c r="AY226" s="240" t="s">
        <v>166</v>
      </c>
      <c r="BK226" s="242">
        <f>SUM(BK227:BK229)</f>
        <v>0</v>
      </c>
    </row>
    <row r="227" s="2" customFormat="1" ht="21.75" customHeight="1">
      <c r="A227" s="38"/>
      <c r="B227" s="39"/>
      <c r="C227" s="245" t="s">
        <v>369</v>
      </c>
      <c r="D227" s="245" t="s">
        <v>169</v>
      </c>
      <c r="E227" s="246" t="s">
        <v>614</v>
      </c>
      <c r="F227" s="247" t="s">
        <v>615</v>
      </c>
      <c r="G227" s="248" t="s">
        <v>261</v>
      </c>
      <c r="H227" s="249">
        <v>1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125</v>
      </c>
      <c r="AT227" s="257" t="s">
        <v>169</v>
      </c>
      <c r="AU227" s="257" t="s">
        <v>91</v>
      </c>
      <c r="AY227" s="17" t="s">
        <v>166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125</v>
      </c>
      <c r="BM227" s="257" t="s">
        <v>937</v>
      </c>
    </row>
    <row r="228" s="13" customFormat="1">
      <c r="A228" s="13"/>
      <c r="B228" s="259"/>
      <c r="C228" s="260"/>
      <c r="D228" s="261" t="s">
        <v>175</v>
      </c>
      <c r="E228" s="262" t="s">
        <v>1</v>
      </c>
      <c r="F228" s="263" t="s">
        <v>84</v>
      </c>
      <c r="G228" s="260"/>
      <c r="H228" s="264">
        <v>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166</v>
      </c>
    </row>
    <row r="229" s="2" customFormat="1" ht="21.75" customHeight="1">
      <c r="A229" s="38"/>
      <c r="B229" s="39"/>
      <c r="C229" s="245" t="s">
        <v>373</v>
      </c>
      <c r="D229" s="245" t="s">
        <v>169</v>
      </c>
      <c r="E229" s="246" t="s">
        <v>617</v>
      </c>
      <c r="F229" s="247" t="s">
        <v>618</v>
      </c>
      <c r="G229" s="248" t="s">
        <v>593</v>
      </c>
      <c r="H229" s="298"/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125</v>
      </c>
      <c r="AT229" s="257" t="s">
        <v>169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125</v>
      </c>
      <c r="BM229" s="257" t="s">
        <v>938</v>
      </c>
    </row>
    <row r="230" s="12" customFormat="1" ht="22.8" customHeight="1">
      <c r="A230" s="12"/>
      <c r="B230" s="229"/>
      <c r="C230" s="230"/>
      <c r="D230" s="231" t="s">
        <v>75</v>
      </c>
      <c r="E230" s="243" t="s">
        <v>620</v>
      </c>
      <c r="F230" s="243" t="s">
        <v>621</v>
      </c>
      <c r="G230" s="230"/>
      <c r="H230" s="230"/>
      <c r="I230" s="233"/>
      <c r="J230" s="244">
        <f>BK230</f>
        <v>0</v>
      </c>
      <c r="K230" s="230"/>
      <c r="L230" s="235"/>
      <c r="M230" s="236"/>
      <c r="N230" s="237"/>
      <c r="O230" s="237"/>
      <c r="P230" s="238">
        <f>SUM(P231:P248)</f>
        <v>0</v>
      </c>
      <c r="Q230" s="237"/>
      <c r="R230" s="238">
        <f>SUM(R231:R248)</f>
        <v>0.067953200000000005</v>
      </c>
      <c r="S230" s="237"/>
      <c r="T230" s="239">
        <f>SUM(T231:T248)</f>
        <v>0.098650999999999989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40" t="s">
        <v>91</v>
      </c>
      <c r="AT230" s="241" t="s">
        <v>75</v>
      </c>
      <c r="AU230" s="241" t="s">
        <v>84</v>
      </c>
      <c r="AY230" s="240" t="s">
        <v>166</v>
      </c>
      <c r="BK230" s="242">
        <f>SUM(BK231:BK248)</f>
        <v>0</v>
      </c>
    </row>
    <row r="231" s="2" customFormat="1" ht="16.5" customHeight="1">
      <c r="A231" s="38"/>
      <c r="B231" s="39"/>
      <c r="C231" s="245" t="s">
        <v>377</v>
      </c>
      <c r="D231" s="245" t="s">
        <v>169</v>
      </c>
      <c r="E231" s="246" t="s">
        <v>622</v>
      </c>
      <c r="F231" s="247" t="s">
        <v>623</v>
      </c>
      <c r="G231" s="248" t="s">
        <v>172</v>
      </c>
      <c r="H231" s="249">
        <v>16.219999999999999</v>
      </c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42</v>
      </c>
      <c r="O231" s="91"/>
      <c r="P231" s="255">
        <f>O231*H231</f>
        <v>0</v>
      </c>
      <c r="Q231" s="255">
        <v>0</v>
      </c>
      <c r="R231" s="255">
        <f>Q231*H231</f>
        <v>0</v>
      </c>
      <c r="S231" s="255">
        <v>0.0032499999999999999</v>
      </c>
      <c r="T231" s="256">
        <f>S231*H231</f>
        <v>0.052714999999999991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125</v>
      </c>
      <c r="AT231" s="257" t="s">
        <v>169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125</v>
      </c>
      <c r="BM231" s="257" t="s">
        <v>939</v>
      </c>
    </row>
    <row r="232" s="13" customFormat="1">
      <c r="A232" s="13"/>
      <c r="B232" s="259"/>
      <c r="C232" s="260"/>
      <c r="D232" s="261" t="s">
        <v>175</v>
      </c>
      <c r="E232" s="262" t="s">
        <v>467</v>
      </c>
      <c r="F232" s="263" t="s">
        <v>940</v>
      </c>
      <c r="G232" s="260"/>
      <c r="H232" s="264">
        <v>16.219999999999999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166</v>
      </c>
    </row>
    <row r="233" s="2" customFormat="1" ht="21.75" customHeight="1">
      <c r="A233" s="38"/>
      <c r="B233" s="39"/>
      <c r="C233" s="245" t="s">
        <v>293</v>
      </c>
      <c r="D233" s="245" t="s">
        <v>169</v>
      </c>
      <c r="E233" s="246" t="s">
        <v>626</v>
      </c>
      <c r="F233" s="247" t="s">
        <v>627</v>
      </c>
      <c r="G233" s="248" t="s">
        <v>172</v>
      </c>
      <c r="H233" s="249">
        <v>16.219999999999999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0.00042999999999999999</v>
      </c>
      <c r="R233" s="255">
        <f>Q233*H233</f>
        <v>0.0069745999999999992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125</v>
      </c>
      <c r="AT233" s="257" t="s">
        <v>169</v>
      </c>
      <c r="AU233" s="257" t="s">
        <v>91</v>
      </c>
      <c r="AY233" s="17" t="s">
        <v>166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125</v>
      </c>
      <c r="BM233" s="257" t="s">
        <v>941</v>
      </c>
    </row>
    <row r="234" s="13" customFormat="1">
      <c r="A234" s="13"/>
      <c r="B234" s="259"/>
      <c r="C234" s="260"/>
      <c r="D234" s="261" t="s">
        <v>175</v>
      </c>
      <c r="E234" s="262" t="s">
        <v>1</v>
      </c>
      <c r="F234" s="263" t="s">
        <v>467</v>
      </c>
      <c r="G234" s="260"/>
      <c r="H234" s="264">
        <v>16.219999999999999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175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166</v>
      </c>
    </row>
    <row r="235" s="2" customFormat="1" ht="21.75" customHeight="1">
      <c r="A235" s="38"/>
      <c r="B235" s="39"/>
      <c r="C235" s="282" t="s">
        <v>386</v>
      </c>
      <c r="D235" s="282" t="s">
        <v>219</v>
      </c>
      <c r="E235" s="283" t="s">
        <v>629</v>
      </c>
      <c r="F235" s="284" t="s">
        <v>630</v>
      </c>
      <c r="G235" s="285" t="s">
        <v>186</v>
      </c>
      <c r="H235" s="286">
        <v>1.946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42</v>
      </c>
      <c r="O235" s="91"/>
      <c r="P235" s="255">
        <f>O235*H235</f>
        <v>0</v>
      </c>
      <c r="Q235" s="255">
        <v>0.0177</v>
      </c>
      <c r="R235" s="255">
        <f>Q235*H235</f>
        <v>0.034444200000000001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332</v>
      </c>
      <c r="AT235" s="257" t="s">
        <v>219</v>
      </c>
      <c r="AU235" s="257" t="s">
        <v>91</v>
      </c>
      <c r="AY235" s="17" t="s">
        <v>166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125</v>
      </c>
      <c r="BM235" s="257" t="s">
        <v>942</v>
      </c>
    </row>
    <row r="236" s="13" customFormat="1">
      <c r="A236" s="13"/>
      <c r="B236" s="259"/>
      <c r="C236" s="260"/>
      <c r="D236" s="261" t="s">
        <v>175</v>
      </c>
      <c r="E236" s="262" t="s">
        <v>1</v>
      </c>
      <c r="F236" s="263" t="s">
        <v>632</v>
      </c>
      <c r="G236" s="260"/>
      <c r="H236" s="264">
        <v>1.6220000000000001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175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166</v>
      </c>
    </row>
    <row r="237" s="13" customFormat="1">
      <c r="A237" s="13"/>
      <c r="B237" s="259"/>
      <c r="C237" s="260"/>
      <c r="D237" s="261" t="s">
        <v>175</v>
      </c>
      <c r="E237" s="260"/>
      <c r="F237" s="263" t="s">
        <v>943</v>
      </c>
      <c r="G237" s="260"/>
      <c r="H237" s="264">
        <v>1.946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175</v>
      </c>
      <c r="AU237" s="270" t="s">
        <v>91</v>
      </c>
      <c r="AV237" s="13" t="s">
        <v>91</v>
      </c>
      <c r="AW237" s="13" t="s">
        <v>4</v>
      </c>
      <c r="AX237" s="13" t="s">
        <v>84</v>
      </c>
      <c r="AY237" s="270" t="s">
        <v>166</v>
      </c>
    </row>
    <row r="238" s="2" customFormat="1" ht="16.5" customHeight="1">
      <c r="A238" s="38"/>
      <c r="B238" s="39"/>
      <c r="C238" s="245" t="s">
        <v>390</v>
      </c>
      <c r="D238" s="245" t="s">
        <v>169</v>
      </c>
      <c r="E238" s="246" t="s">
        <v>634</v>
      </c>
      <c r="F238" s="247" t="s">
        <v>635</v>
      </c>
      <c r="G238" s="248" t="s">
        <v>186</v>
      </c>
      <c r="H238" s="249">
        <v>1.2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0.035299999999999998</v>
      </c>
      <c r="T238" s="256">
        <f>S238*H238</f>
        <v>0.042359999999999995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125</v>
      </c>
      <c r="AT238" s="257" t="s">
        <v>169</v>
      </c>
      <c r="AU238" s="257" t="s">
        <v>91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125</v>
      </c>
      <c r="BM238" s="257" t="s">
        <v>944</v>
      </c>
    </row>
    <row r="239" s="13" customFormat="1">
      <c r="A239" s="13"/>
      <c r="B239" s="259"/>
      <c r="C239" s="260"/>
      <c r="D239" s="261" t="s">
        <v>175</v>
      </c>
      <c r="E239" s="262" t="s">
        <v>1</v>
      </c>
      <c r="F239" s="263" t="s">
        <v>637</v>
      </c>
      <c r="G239" s="260"/>
      <c r="H239" s="264">
        <v>1.2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175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166</v>
      </c>
    </row>
    <row r="240" s="2" customFormat="1" ht="16.5" customHeight="1">
      <c r="A240" s="38"/>
      <c r="B240" s="39"/>
      <c r="C240" s="245" t="s">
        <v>394</v>
      </c>
      <c r="D240" s="245" t="s">
        <v>169</v>
      </c>
      <c r="E240" s="246" t="s">
        <v>638</v>
      </c>
      <c r="F240" s="247" t="s">
        <v>639</v>
      </c>
      <c r="G240" s="248" t="s">
        <v>261</v>
      </c>
      <c r="H240" s="249">
        <v>1.2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0.0010200000000000001</v>
      </c>
      <c r="R240" s="255">
        <f>Q240*H240</f>
        <v>0.001224</v>
      </c>
      <c r="S240" s="255">
        <v>0.00298</v>
      </c>
      <c r="T240" s="256">
        <f>S240*H240</f>
        <v>0.0035759999999999998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125</v>
      </c>
      <c r="AT240" s="257" t="s">
        <v>169</v>
      </c>
      <c r="AU240" s="257" t="s">
        <v>91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125</v>
      </c>
      <c r="BM240" s="257" t="s">
        <v>945</v>
      </c>
    </row>
    <row r="241" s="13" customFormat="1">
      <c r="A241" s="13"/>
      <c r="B241" s="259"/>
      <c r="C241" s="260"/>
      <c r="D241" s="261" t="s">
        <v>175</v>
      </c>
      <c r="E241" s="262" t="s">
        <v>1</v>
      </c>
      <c r="F241" s="263" t="s">
        <v>637</v>
      </c>
      <c r="G241" s="260"/>
      <c r="H241" s="264">
        <v>1.2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175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166</v>
      </c>
    </row>
    <row r="242" s="2" customFormat="1" ht="16.5" customHeight="1">
      <c r="A242" s="38"/>
      <c r="B242" s="39"/>
      <c r="C242" s="282" t="s">
        <v>400</v>
      </c>
      <c r="D242" s="282" t="s">
        <v>219</v>
      </c>
      <c r="E242" s="283" t="s">
        <v>641</v>
      </c>
      <c r="F242" s="284" t="s">
        <v>642</v>
      </c>
      <c r="G242" s="285" t="s">
        <v>186</v>
      </c>
      <c r="H242" s="286">
        <v>1.3200000000000001</v>
      </c>
      <c r="I242" s="287"/>
      <c r="J242" s="288">
        <f>ROUND(I242*H242,2)</f>
        <v>0</v>
      </c>
      <c r="K242" s="289"/>
      <c r="L242" s="290"/>
      <c r="M242" s="291" t="s">
        <v>1</v>
      </c>
      <c r="N242" s="292" t="s">
        <v>42</v>
      </c>
      <c r="O242" s="91"/>
      <c r="P242" s="255">
        <f>O242*H242</f>
        <v>0</v>
      </c>
      <c r="Q242" s="255">
        <v>0.0177</v>
      </c>
      <c r="R242" s="255">
        <f>Q242*H242</f>
        <v>0.023364000000000003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332</v>
      </c>
      <c r="AT242" s="257" t="s">
        <v>219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125</v>
      </c>
      <c r="BM242" s="257" t="s">
        <v>946</v>
      </c>
    </row>
    <row r="243" s="13" customFormat="1">
      <c r="A243" s="13"/>
      <c r="B243" s="259"/>
      <c r="C243" s="260"/>
      <c r="D243" s="261" t="s">
        <v>175</v>
      </c>
      <c r="E243" s="260"/>
      <c r="F243" s="263" t="s">
        <v>644</v>
      </c>
      <c r="G243" s="260"/>
      <c r="H243" s="264">
        <v>1.3200000000000001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4</v>
      </c>
      <c r="AX243" s="13" t="s">
        <v>84</v>
      </c>
      <c r="AY243" s="270" t="s">
        <v>166</v>
      </c>
    </row>
    <row r="244" s="2" customFormat="1" ht="16.5" customHeight="1">
      <c r="A244" s="38"/>
      <c r="B244" s="39"/>
      <c r="C244" s="245" t="s">
        <v>405</v>
      </c>
      <c r="D244" s="245" t="s">
        <v>169</v>
      </c>
      <c r="E244" s="246" t="s">
        <v>645</v>
      </c>
      <c r="F244" s="247" t="s">
        <v>646</v>
      </c>
      <c r="G244" s="248" t="s">
        <v>172</v>
      </c>
      <c r="H244" s="249">
        <v>16.219999999999999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0.00012</v>
      </c>
      <c r="R244" s="255">
        <f>Q244*H244</f>
        <v>0.0019463999999999998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125</v>
      </c>
      <c r="AT244" s="257" t="s">
        <v>169</v>
      </c>
      <c r="AU244" s="257" t="s">
        <v>91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125</v>
      </c>
      <c r="BM244" s="257" t="s">
        <v>947</v>
      </c>
    </row>
    <row r="245" s="13" customFormat="1">
      <c r="A245" s="13"/>
      <c r="B245" s="259"/>
      <c r="C245" s="260"/>
      <c r="D245" s="261" t="s">
        <v>175</v>
      </c>
      <c r="E245" s="262" t="s">
        <v>1</v>
      </c>
      <c r="F245" s="263" t="s">
        <v>467</v>
      </c>
      <c r="G245" s="260"/>
      <c r="H245" s="264">
        <v>16.219999999999999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175</v>
      </c>
      <c r="AU245" s="270" t="s">
        <v>91</v>
      </c>
      <c r="AV245" s="13" t="s">
        <v>91</v>
      </c>
      <c r="AW245" s="13" t="s">
        <v>32</v>
      </c>
      <c r="AX245" s="13" t="s">
        <v>84</v>
      </c>
      <c r="AY245" s="270" t="s">
        <v>166</v>
      </c>
    </row>
    <row r="246" s="2" customFormat="1" ht="16.5" customHeight="1">
      <c r="A246" s="38"/>
      <c r="B246" s="39"/>
      <c r="C246" s="245" t="s">
        <v>409</v>
      </c>
      <c r="D246" s="245" t="s">
        <v>169</v>
      </c>
      <c r="E246" s="246" t="s">
        <v>648</v>
      </c>
      <c r="F246" s="247" t="s">
        <v>649</v>
      </c>
      <c r="G246" s="248" t="s">
        <v>261</v>
      </c>
      <c r="H246" s="249">
        <v>32.439999999999998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125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125</v>
      </c>
      <c r="BM246" s="257" t="s">
        <v>948</v>
      </c>
    </row>
    <row r="247" s="13" customFormat="1">
      <c r="A247" s="13"/>
      <c r="B247" s="259"/>
      <c r="C247" s="260"/>
      <c r="D247" s="261" t="s">
        <v>175</v>
      </c>
      <c r="E247" s="262" t="s">
        <v>1</v>
      </c>
      <c r="F247" s="263" t="s">
        <v>651</v>
      </c>
      <c r="G247" s="260"/>
      <c r="H247" s="264">
        <v>32.439999999999998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2" customFormat="1" ht="21.75" customHeight="1">
      <c r="A248" s="38"/>
      <c r="B248" s="39"/>
      <c r="C248" s="245" t="s">
        <v>414</v>
      </c>
      <c r="D248" s="245" t="s">
        <v>169</v>
      </c>
      <c r="E248" s="246" t="s">
        <v>652</v>
      </c>
      <c r="F248" s="247" t="s">
        <v>653</v>
      </c>
      <c r="G248" s="248" t="s">
        <v>593</v>
      </c>
      <c r="H248" s="298"/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125</v>
      </c>
      <c r="AT248" s="257" t="s">
        <v>169</v>
      </c>
      <c r="AU248" s="257" t="s">
        <v>91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125</v>
      </c>
      <c r="BM248" s="257" t="s">
        <v>949</v>
      </c>
    </row>
    <row r="249" s="12" customFormat="1" ht="22.8" customHeight="1">
      <c r="A249" s="12"/>
      <c r="B249" s="229"/>
      <c r="C249" s="230"/>
      <c r="D249" s="231" t="s">
        <v>75</v>
      </c>
      <c r="E249" s="243" t="s">
        <v>655</v>
      </c>
      <c r="F249" s="243" t="s">
        <v>656</v>
      </c>
      <c r="G249" s="230"/>
      <c r="H249" s="230"/>
      <c r="I249" s="233"/>
      <c r="J249" s="244">
        <f>BK249</f>
        <v>0</v>
      </c>
      <c r="K249" s="230"/>
      <c r="L249" s="235"/>
      <c r="M249" s="236"/>
      <c r="N249" s="237"/>
      <c r="O249" s="237"/>
      <c r="P249" s="238">
        <f>SUM(P250:P251)</f>
        <v>0</v>
      </c>
      <c r="Q249" s="237"/>
      <c r="R249" s="238">
        <f>SUM(R250:R251)</f>
        <v>2.5600000000000002E-05</v>
      </c>
      <c r="S249" s="237"/>
      <c r="T249" s="239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0" t="s">
        <v>91</v>
      </c>
      <c r="AT249" s="241" t="s">
        <v>75</v>
      </c>
      <c r="AU249" s="241" t="s">
        <v>84</v>
      </c>
      <c r="AY249" s="240" t="s">
        <v>166</v>
      </c>
      <c r="BK249" s="242">
        <f>SUM(BK250:BK251)</f>
        <v>0</v>
      </c>
    </row>
    <row r="250" s="2" customFormat="1" ht="16.5" customHeight="1">
      <c r="A250" s="38"/>
      <c r="B250" s="39"/>
      <c r="C250" s="245" t="s">
        <v>418</v>
      </c>
      <c r="D250" s="245" t="s">
        <v>169</v>
      </c>
      <c r="E250" s="246" t="s">
        <v>657</v>
      </c>
      <c r="F250" s="247" t="s">
        <v>658</v>
      </c>
      <c r="G250" s="248" t="s">
        <v>186</v>
      </c>
      <c r="H250" s="249">
        <v>0.64000000000000001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4.0000000000000003E-05</v>
      </c>
      <c r="R250" s="255">
        <f>Q250*H250</f>
        <v>2.5600000000000002E-05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125</v>
      </c>
      <c r="AT250" s="257" t="s">
        <v>169</v>
      </c>
      <c r="AU250" s="257" t="s">
        <v>91</v>
      </c>
      <c r="AY250" s="17" t="s">
        <v>166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125</v>
      </c>
      <c r="BM250" s="257" t="s">
        <v>950</v>
      </c>
    </row>
    <row r="251" s="13" customFormat="1">
      <c r="A251" s="13"/>
      <c r="B251" s="259"/>
      <c r="C251" s="260"/>
      <c r="D251" s="261" t="s">
        <v>175</v>
      </c>
      <c r="E251" s="262" t="s">
        <v>660</v>
      </c>
      <c r="F251" s="263" t="s">
        <v>661</v>
      </c>
      <c r="G251" s="260"/>
      <c r="H251" s="264">
        <v>0.64000000000000001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175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166</v>
      </c>
    </row>
    <row r="252" s="12" customFormat="1" ht="22.8" customHeight="1">
      <c r="A252" s="12"/>
      <c r="B252" s="229"/>
      <c r="C252" s="230"/>
      <c r="D252" s="231" t="s">
        <v>75</v>
      </c>
      <c r="E252" s="243" t="s">
        <v>662</v>
      </c>
      <c r="F252" s="243" t="s">
        <v>663</v>
      </c>
      <c r="G252" s="230"/>
      <c r="H252" s="230"/>
      <c r="I252" s="233"/>
      <c r="J252" s="244">
        <f>BK252</f>
        <v>0</v>
      </c>
      <c r="K252" s="230"/>
      <c r="L252" s="235"/>
      <c r="M252" s="236"/>
      <c r="N252" s="237"/>
      <c r="O252" s="237"/>
      <c r="P252" s="238">
        <f>SUM(P253:P256)</f>
        <v>0</v>
      </c>
      <c r="Q252" s="237"/>
      <c r="R252" s="238">
        <f>SUM(R253:R256)</f>
        <v>0.0053939999999999995</v>
      </c>
      <c r="S252" s="237"/>
      <c r="T252" s="239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40" t="s">
        <v>91</v>
      </c>
      <c r="AT252" s="241" t="s">
        <v>75</v>
      </c>
      <c r="AU252" s="241" t="s">
        <v>84</v>
      </c>
      <c r="AY252" s="240" t="s">
        <v>166</v>
      </c>
      <c r="BK252" s="242">
        <f>SUM(BK253:BK256)</f>
        <v>0</v>
      </c>
    </row>
    <row r="253" s="2" customFormat="1" ht="21.75" customHeight="1">
      <c r="A253" s="38"/>
      <c r="B253" s="39"/>
      <c r="C253" s="245" t="s">
        <v>422</v>
      </c>
      <c r="D253" s="245" t="s">
        <v>169</v>
      </c>
      <c r="E253" s="246" t="s">
        <v>664</v>
      </c>
      <c r="F253" s="247" t="s">
        <v>665</v>
      </c>
      <c r="G253" s="248" t="s">
        <v>261</v>
      </c>
      <c r="H253" s="249">
        <v>1.24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0.0043499999999999997</v>
      </c>
      <c r="R253" s="255">
        <f>Q253*H253</f>
        <v>0.0053939999999999995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125</v>
      </c>
      <c r="AT253" s="257" t="s">
        <v>169</v>
      </c>
      <c r="AU253" s="257" t="s">
        <v>91</v>
      </c>
      <c r="AY253" s="17" t="s">
        <v>166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125</v>
      </c>
      <c r="BM253" s="257" t="s">
        <v>951</v>
      </c>
    </row>
    <row r="254" s="13" customFormat="1">
      <c r="A254" s="13"/>
      <c r="B254" s="259"/>
      <c r="C254" s="260"/>
      <c r="D254" s="261" t="s">
        <v>175</v>
      </c>
      <c r="E254" s="262" t="s">
        <v>1</v>
      </c>
      <c r="F254" s="263" t="s">
        <v>667</v>
      </c>
      <c r="G254" s="260"/>
      <c r="H254" s="264">
        <v>0.59999999999999998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175</v>
      </c>
      <c r="AU254" s="270" t="s">
        <v>91</v>
      </c>
      <c r="AV254" s="13" t="s">
        <v>91</v>
      </c>
      <c r="AW254" s="13" t="s">
        <v>32</v>
      </c>
      <c r="AX254" s="13" t="s">
        <v>76</v>
      </c>
      <c r="AY254" s="270" t="s">
        <v>166</v>
      </c>
    </row>
    <row r="255" s="13" customFormat="1">
      <c r="A255" s="13"/>
      <c r="B255" s="259"/>
      <c r="C255" s="260"/>
      <c r="D255" s="261" t="s">
        <v>175</v>
      </c>
      <c r="E255" s="262" t="s">
        <v>1</v>
      </c>
      <c r="F255" s="263" t="s">
        <v>668</v>
      </c>
      <c r="G255" s="260"/>
      <c r="H255" s="264">
        <v>0.64000000000000001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175</v>
      </c>
      <c r="AU255" s="270" t="s">
        <v>91</v>
      </c>
      <c r="AV255" s="13" t="s">
        <v>91</v>
      </c>
      <c r="AW255" s="13" t="s">
        <v>32</v>
      </c>
      <c r="AX255" s="13" t="s">
        <v>76</v>
      </c>
      <c r="AY255" s="270" t="s">
        <v>166</v>
      </c>
    </row>
    <row r="256" s="14" customFormat="1">
      <c r="A256" s="14"/>
      <c r="B256" s="271"/>
      <c r="C256" s="272"/>
      <c r="D256" s="261" t="s">
        <v>175</v>
      </c>
      <c r="E256" s="273" t="s">
        <v>1</v>
      </c>
      <c r="F256" s="274" t="s">
        <v>183</v>
      </c>
      <c r="G256" s="272"/>
      <c r="H256" s="275">
        <v>1.24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1" t="s">
        <v>175</v>
      </c>
      <c r="AU256" s="281" t="s">
        <v>91</v>
      </c>
      <c r="AV256" s="14" t="s">
        <v>173</v>
      </c>
      <c r="AW256" s="14" t="s">
        <v>32</v>
      </c>
      <c r="AX256" s="14" t="s">
        <v>84</v>
      </c>
      <c r="AY256" s="281" t="s">
        <v>166</v>
      </c>
    </row>
    <row r="257" s="12" customFormat="1" ht="22.8" customHeight="1">
      <c r="A257" s="12"/>
      <c r="B257" s="229"/>
      <c r="C257" s="230"/>
      <c r="D257" s="231" t="s">
        <v>75</v>
      </c>
      <c r="E257" s="243" t="s">
        <v>398</v>
      </c>
      <c r="F257" s="243" t="s">
        <v>399</v>
      </c>
      <c r="G257" s="230"/>
      <c r="H257" s="230"/>
      <c r="I257" s="233"/>
      <c r="J257" s="244">
        <f>BK257</f>
        <v>0</v>
      </c>
      <c r="K257" s="230"/>
      <c r="L257" s="235"/>
      <c r="M257" s="236"/>
      <c r="N257" s="237"/>
      <c r="O257" s="237"/>
      <c r="P257" s="238">
        <f>SUM(P258:P305)</f>
        <v>0</v>
      </c>
      <c r="Q257" s="237"/>
      <c r="R257" s="238">
        <f>SUM(R258:R305)</f>
        <v>0.18314213000000004</v>
      </c>
      <c r="S257" s="237"/>
      <c r="T257" s="239">
        <f>SUM(T258:T305)</f>
        <v>0.010716899999999998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40" t="s">
        <v>91</v>
      </c>
      <c r="AT257" s="241" t="s">
        <v>75</v>
      </c>
      <c r="AU257" s="241" t="s">
        <v>84</v>
      </c>
      <c r="AY257" s="240" t="s">
        <v>166</v>
      </c>
      <c r="BK257" s="242">
        <f>SUM(BK258:BK305)</f>
        <v>0</v>
      </c>
    </row>
    <row r="258" s="2" customFormat="1" ht="21.75" customHeight="1">
      <c r="A258" s="38"/>
      <c r="B258" s="39"/>
      <c r="C258" s="245" t="s">
        <v>426</v>
      </c>
      <c r="D258" s="245" t="s">
        <v>169</v>
      </c>
      <c r="E258" s="246" t="s">
        <v>669</v>
      </c>
      <c r="F258" s="247" t="s">
        <v>670</v>
      </c>
      <c r="G258" s="248" t="s">
        <v>186</v>
      </c>
      <c r="H258" s="249">
        <v>2.9249999999999998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6.0000000000000002E-05</v>
      </c>
      <c r="R258" s="255">
        <f>Q258*H258</f>
        <v>0.00017549999999999998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125</v>
      </c>
      <c r="AT258" s="257" t="s">
        <v>169</v>
      </c>
      <c r="AU258" s="257" t="s">
        <v>91</v>
      </c>
      <c r="AY258" s="17" t="s">
        <v>166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125</v>
      </c>
      <c r="BM258" s="257" t="s">
        <v>952</v>
      </c>
    </row>
    <row r="259" s="13" customFormat="1">
      <c r="A259" s="13"/>
      <c r="B259" s="259"/>
      <c r="C259" s="260"/>
      <c r="D259" s="261" t="s">
        <v>175</v>
      </c>
      <c r="E259" s="262" t="s">
        <v>479</v>
      </c>
      <c r="F259" s="263" t="s">
        <v>672</v>
      </c>
      <c r="G259" s="260"/>
      <c r="H259" s="264">
        <v>2.9249999999999998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175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166</v>
      </c>
    </row>
    <row r="260" s="2" customFormat="1" ht="21.75" customHeight="1">
      <c r="A260" s="38"/>
      <c r="B260" s="39"/>
      <c r="C260" s="245" t="s">
        <v>431</v>
      </c>
      <c r="D260" s="245" t="s">
        <v>169</v>
      </c>
      <c r="E260" s="246" t="s">
        <v>401</v>
      </c>
      <c r="F260" s="247" t="s">
        <v>402</v>
      </c>
      <c r="G260" s="248" t="s">
        <v>186</v>
      </c>
      <c r="H260" s="249">
        <v>4.0670000000000002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0.00012999999999999999</v>
      </c>
      <c r="R260" s="255">
        <f>Q260*H260</f>
        <v>0.00052870999999999994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125</v>
      </c>
      <c r="AT260" s="257" t="s">
        <v>169</v>
      </c>
      <c r="AU260" s="257" t="s">
        <v>91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125</v>
      </c>
      <c r="BM260" s="257" t="s">
        <v>953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674</v>
      </c>
      <c r="G261" s="260"/>
      <c r="H261" s="264">
        <v>4.0670000000000002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166</v>
      </c>
    </row>
    <row r="262" s="2" customFormat="1" ht="21.75" customHeight="1">
      <c r="A262" s="38"/>
      <c r="B262" s="39"/>
      <c r="C262" s="245" t="s">
        <v>438</v>
      </c>
      <c r="D262" s="245" t="s">
        <v>169</v>
      </c>
      <c r="E262" s="246" t="s">
        <v>406</v>
      </c>
      <c r="F262" s="247" t="s">
        <v>407</v>
      </c>
      <c r="G262" s="248" t="s">
        <v>186</v>
      </c>
      <c r="H262" s="249">
        <v>1.1419999999999999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0.00012</v>
      </c>
      <c r="R262" s="255">
        <f>Q262*H262</f>
        <v>0.00013704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125</v>
      </c>
      <c r="AT262" s="257" t="s">
        <v>169</v>
      </c>
      <c r="AU262" s="257" t="s">
        <v>91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125</v>
      </c>
      <c r="BM262" s="257" t="s">
        <v>954</v>
      </c>
    </row>
    <row r="263" s="13" customFormat="1">
      <c r="A263" s="13"/>
      <c r="B263" s="259"/>
      <c r="C263" s="260"/>
      <c r="D263" s="261" t="s">
        <v>175</v>
      </c>
      <c r="E263" s="262" t="s">
        <v>100</v>
      </c>
      <c r="F263" s="263" t="s">
        <v>676</v>
      </c>
      <c r="G263" s="260"/>
      <c r="H263" s="264">
        <v>1.1419999999999999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166</v>
      </c>
    </row>
    <row r="264" s="2" customFormat="1" ht="21.75" customHeight="1">
      <c r="A264" s="38"/>
      <c r="B264" s="39"/>
      <c r="C264" s="245" t="s">
        <v>442</v>
      </c>
      <c r="D264" s="245" t="s">
        <v>169</v>
      </c>
      <c r="E264" s="246" t="s">
        <v>677</v>
      </c>
      <c r="F264" s="247" t="s">
        <v>678</v>
      </c>
      <c r="G264" s="248" t="s">
        <v>186</v>
      </c>
      <c r="H264" s="249">
        <v>2.9249999999999998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0.00029</v>
      </c>
      <c r="R264" s="255">
        <f>Q264*H264</f>
        <v>0.00084824999999999994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125</v>
      </c>
      <c r="AT264" s="257" t="s">
        <v>169</v>
      </c>
      <c r="AU264" s="257" t="s">
        <v>91</v>
      </c>
      <c r="AY264" s="17" t="s">
        <v>166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125</v>
      </c>
      <c r="BM264" s="257" t="s">
        <v>955</v>
      </c>
    </row>
    <row r="265" s="13" customFormat="1">
      <c r="A265" s="13"/>
      <c r="B265" s="259"/>
      <c r="C265" s="260"/>
      <c r="D265" s="261" t="s">
        <v>175</v>
      </c>
      <c r="E265" s="262" t="s">
        <v>1</v>
      </c>
      <c r="F265" s="263" t="s">
        <v>479</v>
      </c>
      <c r="G265" s="260"/>
      <c r="H265" s="264">
        <v>2.9249999999999998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175</v>
      </c>
      <c r="AU265" s="270" t="s">
        <v>91</v>
      </c>
      <c r="AV265" s="13" t="s">
        <v>91</v>
      </c>
      <c r="AW265" s="13" t="s">
        <v>32</v>
      </c>
      <c r="AX265" s="13" t="s">
        <v>84</v>
      </c>
      <c r="AY265" s="270" t="s">
        <v>166</v>
      </c>
    </row>
    <row r="266" s="2" customFormat="1" ht="21.75" customHeight="1">
      <c r="A266" s="38"/>
      <c r="B266" s="39"/>
      <c r="C266" s="245" t="s">
        <v>447</v>
      </c>
      <c r="D266" s="245" t="s">
        <v>169</v>
      </c>
      <c r="E266" s="246" t="s">
        <v>680</v>
      </c>
      <c r="F266" s="247" t="s">
        <v>681</v>
      </c>
      <c r="G266" s="248" t="s">
        <v>186</v>
      </c>
      <c r="H266" s="249">
        <v>15.199999999999999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42</v>
      </c>
      <c r="O266" s="91"/>
      <c r="P266" s="255">
        <f>O266*H266</f>
        <v>0</v>
      </c>
      <c r="Q266" s="255">
        <v>6.0000000000000002E-05</v>
      </c>
      <c r="R266" s="255">
        <f>Q266*H266</f>
        <v>0.00091199999999999994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125</v>
      </c>
      <c r="AT266" s="257" t="s">
        <v>169</v>
      </c>
      <c r="AU266" s="257" t="s">
        <v>91</v>
      </c>
      <c r="AY266" s="17" t="s">
        <v>166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91</v>
      </c>
      <c r="BK266" s="258">
        <f>ROUND(I266*H266,2)</f>
        <v>0</v>
      </c>
      <c r="BL266" s="17" t="s">
        <v>125</v>
      </c>
      <c r="BM266" s="257" t="s">
        <v>956</v>
      </c>
    </row>
    <row r="267" s="13" customFormat="1">
      <c r="A267" s="13"/>
      <c r="B267" s="259"/>
      <c r="C267" s="260"/>
      <c r="D267" s="261" t="s">
        <v>175</v>
      </c>
      <c r="E267" s="262" t="s">
        <v>476</v>
      </c>
      <c r="F267" s="263" t="s">
        <v>683</v>
      </c>
      <c r="G267" s="260"/>
      <c r="H267" s="264">
        <v>11.699999999999999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166</v>
      </c>
    </row>
    <row r="268" s="13" customFormat="1">
      <c r="A268" s="13"/>
      <c r="B268" s="259"/>
      <c r="C268" s="260"/>
      <c r="D268" s="261" t="s">
        <v>175</v>
      </c>
      <c r="E268" s="262" t="s">
        <v>483</v>
      </c>
      <c r="F268" s="263" t="s">
        <v>684</v>
      </c>
      <c r="G268" s="260"/>
      <c r="H268" s="264">
        <v>12.869999999999999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175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166</v>
      </c>
    </row>
    <row r="269" s="13" customFormat="1">
      <c r="A269" s="13"/>
      <c r="B269" s="259"/>
      <c r="C269" s="260"/>
      <c r="D269" s="261" t="s">
        <v>175</v>
      </c>
      <c r="E269" s="262" t="s">
        <v>485</v>
      </c>
      <c r="F269" s="263" t="s">
        <v>685</v>
      </c>
      <c r="G269" s="260"/>
      <c r="H269" s="264">
        <v>9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175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166</v>
      </c>
    </row>
    <row r="270" s="13" customFormat="1">
      <c r="A270" s="13"/>
      <c r="B270" s="259"/>
      <c r="C270" s="260"/>
      <c r="D270" s="261" t="s">
        <v>175</v>
      </c>
      <c r="E270" s="262" t="s">
        <v>486</v>
      </c>
      <c r="F270" s="263" t="s">
        <v>686</v>
      </c>
      <c r="G270" s="260"/>
      <c r="H270" s="264">
        <v>2.3300000000000001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175</v>
      </c>
      <c r="AU270" s="270" t="s">
        <v>91</v>
      </c>
      <c r="AV270" s="13" t="s">
        <v>91</v>
      </c>
      <c r="AW270" s="13" t="s">
        <v>32</v>
      </c>
      <c r="AX270" s="13" t="s">
        <v>76</v>
      </c>
      <c r="AY270" s="270" t="s">
        <v>166</v>
      </c>
    </row>
    <row r="271" s="13" customFormat="1">
      <c r="A271" s="13"/>
      <c r="B271" s="259"/>
      <c r="C271" s="260"/>
      <c r="D271" s="261" t="s">
        <v>175</v>
      </c>
      <c r="E271" s="262" t="s">
        <v>1</v>
      </c>
      <c r="F271" s="263" t="s">
        <v>687</v>
      </c>
      <c r="G271" s="260"/>
      <c r="H271" s="264">
        <v>15.199999999999999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175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166</v>
      </c>
    </row>
    <row r="272" s="2" customFormat="1" ht="21.75" customHeight="1">
      <c r="A272" s="38"/>
      <c r="B272" s="39"/>
      <c r="C272" s="245" t="s">
        <v>455</v>
      </c>
      <c r="D272" s="245" t="s">
        <v>169</v>
      </c>
      <c r="E272" s="246" t="s">
        <v>688</v>
      </c>
      <c r="F272" s="247" t="s">
        <v>689</v>
      </c>
      <c r="G272" s="248" t="s">
        <v>186</v>
      </c>
      <c r="H272" s="249">
        <v>24.199999999999999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0.00013999999999999999</v>
      </c>
      <c r="R272" s="255">
        <f>Q272*H272</f>
        <v>0.0033879999999999995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125</v>
      </c>
      <c r="AT272" s="257" t="s">
        <v>169</v>
      </c>
      <c r="AU272" s="257" t="s">
        <v>91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125</v>
      </c>
      <c r="BM272" s="257" t="s">
        <v>957</v>
      </c>
    </row>
    <row r="273" s="13" customFormat="1">
      <c r="A273" s="13"/>
      <c r="B273" s="259"/>
      <c r="C273" s="260"/>
      <c r="D273" s="261" t="s">
        <v>175</v>
      </c>
      <c r="E273" s="262" t="s">
        <v>1</v>
      </c>
      <c r="F273" s="263" t="s">
        <v>691</v>
      </c>
      <c r="G273" s="260"/>
      <c r="H273" s="264">
        <v>24.199999999999999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175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166</v>
      </c>
    </row>
    <row r="274" s="2" customFormat="1" ht="21.75" customHeight="1">
      <c r="A274" s="38"/>
      <c r="B274" s="39"/>
      <c r="C274" s="245" t="s">
        <v>692</v>
      </c>
      <c r="D274" s="245" t="s">
        <v>169</v>
      </c>
      <c r="E274" s="246" t="s">
        <v>419</v>
      </c>
      <c r="F274" s="247" t="s">
        <v>420</v>
      </c>
      <c r="G274" s="248" t="s">
        <v>186</v>
      </c>
      <c r="H274" s="249">
        <v>24.199999999999999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0.00012</v>
      </c>
      <c r="R274" s="255">
        <f>Q274*H274</f>
        <v>0.0029039999999999999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125</v>
      </c>
      <c r="AT274" s="257" t="s">
        <v>169</v>
      </c>
      <c r="AU274" s="257" t="s">
        <v>91</v>
      </c>
      <c r="AY274" s="17" t="s">
        <v>166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125</v>
      </c>
      <c r="BM274" s="257" t="s">
        <v>958</v>
      </c>
    </row>
    <row r="275" s="13" customFormat="1">
      <c r="A275" s="13"/>
      <c r="B275" s="259"/>
      <c r="C275" s="260"/>
      <c r="D275" s="261" t="s">
        <v>175</v>
      </c>
      <c r="E275" s="262" t="s">
        <v>1</v>
      </c>
      <c r="F275" s="263" t="s">
        <v>691</v>
      </c>
      <c r="G275" s="260"/>
      <c r="H275" s="264">
        <v>24.199999999999999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175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166</v>
      </c>
    </row>
    <row r="276" s="2" customFormat="1" ht="21.75" customHeight="1">
      <c r="A276" s="38"/>
      <c r="B276" s="39"/>
      <c r="C276" s="245" t="s">
        <v>694</v>
      </c>
      <c r="D276" s="245" t="s">
        <v>169</v>
      </c>
      <c r="E276" s="246" t="s">
        <v>695</v>
      </c>
      <c r="F276" s="247" t="s">
        <v>696</v>
      </c>
      <c r="G276" s="248" t="s">
        <v>172</v>
      </c>
      <c r="H276" s="249">
        <v>21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1.0000000000000001E-05</v>
      </c>
      <c r="R276" s="255">
        <f>Q276*H276</f>
        <v>0.00021000000000000001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125</v>
      </c>
      <c r="AT276" s="257" t="s">
        <v>169</v>
      </c>
      <c r="AU276" s="257" t="s">
        <v>91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125</v>
      </c>
      <c r="BM276" s="257" t="s">
        <v>959</v>
      </c>
    </row>
    <row r="277" s="13" customFormat="1">
      <c r="A277" s="13"/>
      <c r="B277" s="259"/>
      <c r="C277" s="260"/>
      <c r="D277" s="261" t="s">
        <v>175</v>
      </c>
      <c r="E277" s="262" t="s">
        <v>1</v>
      </c>
      <c r="F277" s="263" t="s">
        <v>698</v>
      </c>
      <c r="G277" s="260"/>
      <c r="H277" s="264">
        <v>17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175</v>
      </c>
      <c r="AU277" s="270" t="s">
        <v>91</v>
      </c>
      <c r="AV277" s="13" t="s">
        <v>91</v>
      </c>
      <c r="AW277" s="13" t="s">
        <v>32</v>
      </c>
      <c r="AX277" s="13" t="s">
        <v>76</v>
      </c>
      <c r="AY277" s="270" t="s">
        <v>166</v>
      </c>
    </row>
    <row r="278" s="13" customFormat="1">
      <c r="A278" s="13"/>
      <c r="B278" s="259"/>
      <c r="C278" s="260"/>
      <c r="D278" s="261" t="s">
        <v>175</v>
      </c>
      <c r="E278" s="262" t="s">
        <v>1</v>
      </c>
      <c r="F278" s="263" t="s">
        <v>699</v>
      </c>
      <c r="G278" s="260"/>
      <c r="H278" s="264">
        <v>4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175</v>
      </c>
      <c r="AU278" s="270" t="s">
        <v>91</v>
      </c>
      <c r="AV278" s="13" t="s">
        <v>91</v>
      </c>
      <c r="AW278" s="13" t="s">
        <v>32</v>
      </c>
      <c r="AX278" s="13" t="s">
        <v>76</v>
      </c>
      <c r="AY278" s="270" t="s">
        <v>166</v>
      </c>
    </row>
    <row r="279" s="14" customFormat="1">
      <c r="A279" s="14"/>
      <c r="B279" s="271"/>
      <c r="C279" s="272"/>
      <c r="D279" s="261" t="s">
        <v>175</v>
      </c>
      <c r="E279" s="273" t="s">
        <v>489</v>
      </c>
      <c r="F279" s="274" t="s">
        <v>183</v>
      </c>
      <c r="G279" s="272"/>
      <c r="H279" s="275">
        <v>21</v>
      </c>
      <c r="I279" s="276"/>
      <c r="J279" s="272"/>
      <c r="K279" s="272"/>
      <c r="L279" s="277"/>
      <c r="M279" s="278"/>
      <c r="N279" s="279"/>
      <c r="O279" s="279"/>
      <c r="P279" s="279"/>
      <c r="Q279" s="279"/>
      <c r="R279" s="279"/>
      <c r="S279" s="279"/>
      <c r="T279" s="28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1" t="s">
        <v>175</v>
      </c>
      <c r="AU279" s="281" t="s">
        <v>91</v>
      </c>
      <c r="AV279" s="14" t="s">
        <v>173</v>
      </c>
      <c r="AW279" s="14" t="s">
        <v>32</v>
      </c>
      <c r="AX279" s="14" t="s">
        <v>84</v>
      </c>
      <c r="AY279" s="281" t="s">
        <v>166</v>
      </c>
    </row>
    <row r="280" s="2" customFormat="1" ht="21.75" customHeight="1">
      <c r="A280" s="38"/>
      <c r="B280" s="39"/>
      <c r="C280" s="245" t="s">
        <v>700</v>
      </c>
      <c r="D280" s="245" t="s">
        <v>169</v>
      </c>
      <c r="E280" s="246" t="s">
        <v>701</v>
      </c>
      <c r="F280" s="247" t="s">
        <v>702</v>
      </c>
      <c r="G280" s="248" t="s">
        <v>261</v>
      </c>
      <c r="H280" s="249">
        <v>10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0.00012</v>
      </c>
      <c r="R280" s="255">
        <f>Q280*H280</f>
        <v>0.0012000000000000001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125</v>
      </c>
      <c r="AT280" s="257" t="s">
        <v>169</v>
      </c>
      <c r="AU280" s="257" t="s">
        <v>91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125</v>
      </c>
      <c r="BM280" s="257" t="s">
        <v>960</v>
      </c>
    </row>
    <row r="281" s="13" customFormat="1">
      <c r="A281" s="13"/>
      <c r="B281" s="259"/>
      <c r="C281" s="260"/>
      <c r="D281" s="261" t="s">
        <v>175</v>
      </c>
      <c r="E281" s="262" t="s">
        <v>495</v>
      </c>
      <c r="F281" s="263" t="s">
        <v>704</v>
      </c>
      <c r="G281" s="260"/>
      <c r="H281" s="264">
        <v>10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175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166</v>
      </c>
    </row>
    <row r="282" s="2" customFormat="1" ht="21.75" customHeight="1">
      <c r="A282" s="38"/>
      <c r="B282" s="39"/>
      <c r="C282" s="245" t="s">
        <v>705</v>
      </c>
      <c r="D282" s="245" t="s">
        <v>169</v>
      </c>
      <c r="E282" s="246" t="s">
        <v>706</v>
      </c>
      <c r="F282" s="247" t="s">
        <v>707</v>
      </c>
      <c r="G282" s="248" t="s">
        <v>172</v>
      </c>
      <c r="H282" s="249">
        <v>21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4.0000000000000003E-05</v>
      </c>
      <c r="R282" s="255">
        <f>Q282*H282</f>
        <v>0.00084000000000000003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125</v>
      </c>
      <c r="AT282" s="257" t="s">
        <v>169</v>
      </c>
      <c r="AU282" s="257" t="s">
        <v>91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125</v>
      </c>
      <c r="BM282" s="257" t="s">
        <v>961</v>
      </c>
    </row>
    <row r="283" s="13" customFormat="1">
      <c r="A283" s="13"/>
      <c r="B283" s="259"/>
      <c r="C283" s="260"/>
      <c r="D283" s="261" t="s">
        <v>175</v>
      </c>
      <c r="E283" s="262" t="s">
        <v>1</v>
      </c>
      <c r="F283" s="263" t="s">
        <v>489</v>
      </c>
      <c r="G283" s="260"/>
      <c r="H283" s="264">
        <v>21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175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166</v>
      </c>
    </row>
    <row r="284" s="2" customFormat="1" ht="21.75" customHeight="1">
      <c r="A284" s="38"/>
      <c r="B284" s="39"/>
      <c r="C284" s="245" t="s">
        <v>709</v>
      </c>
      <c r="D284" s="245" t="s">
        <v>169</v>
      </c>
      <c r="E284" s="246" t="s">
        <v>710</v>
      </c>
      <c r="F284" s="247" t="s">
        <v>711</v>
      </c>
      <c r="G284" s="248" t="s">
        <v>261</v>
      </c>
      <c r="H284" s="249">
        <v>10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0.00012999999999999999</v>
      </c>
      <c r="R284" s="255">
        <f>Q284*H284</f>
        <v>0.0012999999999999999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125</v>
      </c>
      <c r="AT284" s="257" t="s">
        <v>169</v>
      </c>
      <c r="AU284" s="257" t="s">
        <v>91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125</v>
      </c>
      <c r="BM284" s="257" t="s">
        <v>962</v>
      </c>
    </row>
    <row r="285" s="13" customFormat="1">
      <c r="A285" s="13"/>
      <c r="B285" s="259"/>
      <c r="C285" s="260"/>
      <c r="D285" s="261" t="s">
        <v>175</v>
      </c>
      <c r="E285" s="262" t="s">
        <v>1</v>
      </c>
      <c r="F285" s="263" t="s">
        <v>495</v>
      </c>
      <c r="G285" s="260"/>
      <c r="H285" s="264">
        <v>10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175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166</v>
      </c>
    </row>
    <row r="286" s="2" customFormat="1" ht="21.75" customHeight="1">
      <c r="A286" s="38"/>
      <c r="B286" s="39"/>
      <c r="C286" s="245" t="s">
        <v>713</v>
      </c>
      <c r="D286" s="245" t="s">
        <v>169</v>
      </c>
      <c r="E286" s="246" t="s">
        <v>714</v>
      </c>
      <c r="F286" s="247" t="s">
        <v>715</v>
      </c>
      <c r="G286" s="248" t="s">
        <v>172</v>
      </c>
      <c r="H286" s="249">
        <v>21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4.0000000000000003E-05</v>
      </c>
      <c r="R286" s="255">
        <f>Q286*H286</f>
        <v>0.00084000000000000003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125</v>
      </c>
      <c r="AT286" s="257" t="s">
        <v>169</v>
      </c>
      <c r="AU286" s="257" t="s">
        <v>91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125</v>
      </c>
      <c r="BM286" s="257" t="s">
        <v>963</v>
      </c>
    </row>
    <row r="287" s="13" customFormat="1">
      <c r="A287" s="13"/>
      <c r="B287" s="259"/>
      <c r="C287" s="260"/>
      <c r="D287" s="261" t="s">
        <v>175</v>
      </c>
      <c r="E287" s="262" t="s">
        <v>1</v>
      </c>
      <c r="F287" s="263" t="s">
        <v>489</v>
      </c>
      <c r="G287" s="260"/>
      <c r="H287" s="264">
        <v>21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175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166</v>
      </c>
    </row>
    <row r="288" s="2" customFormat="1" ht="16.5" customHeight="1">
      <c r="A288" s="38"/>
      <c r="B288" s="39"/>
      <c r="C288" s="245" t="s">
        <v>717</v>
      </c>
      <c r="D288" s="245" t="s">
        <v>169</v>
      </c>
      <c r="E288" s="246" t="s">
        <v>718</v>
      </c>
      <c r="F288" s="247" t="s">
        <v>719</v>
      </c>
      <c r="G288" s="248" t="s">
        <v>186</v>
      </c>
      <c r="H288" s="249">
        <v>35.722999999999999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1.0000000000000001E-05</v>
      </c>
      <c r="R288" s="255">
        <f>Q288*H288</f>
        <v>0.00035722999999999999</v>
      </c>
      <c r="S288" s="255">
        <v>0.00014999999999999999</v>
      </c>
      <c r="T288" s="256">
        <f>S288*H288</f>
        <v>0.005358449999999999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125</v>
      </c>
      <c r="AT288" s="257" t="s">
        <v>169</v>
      </c>
      <c r="AU288" s="257" t="s">
        <v>91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125</v>
      </c>
      <c r="BM288" s="257" t="s">
        <v>964</v>
      </c>
    </row>
    <row r="289" s="13" customFormat="1">
      <c r="A289" s="13"/>
      <c r="B289" s="259"/>
      <c r="C289" s="260"/>
      <c r="D289" s="261" t="s">
        <v>175</v>
      </c>
      <c r="E289" s="262" t="s">
        <v>1</v>
      </c>
      <c r="F289" s="263" t="s">
        <v>721</v>
      </c>
      <c r="G289" s="260"/>
      <c r="H289" s="264">
        <v>35.722999999999999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175</v>
      </c>
      <c r="AU289" s="270" t="s">
        <v>91</v>
      </c>
      <c r="AV289" s="13" t="s">
        <v>91</v>
      </c>
      <c r="AW289" s="13" t="s">
        <v>32</v>
      </c>
      <c r="AX289" s="13" t="s">
        <v>84</v>
      </c>
      <c r="AY289" s="270" t="s">
        <v>166</v>
      </c>
    </row>
    <row r="290" s="2" customFormat="1" ht="16.5" customHeight="1">
      <c r="A290" s="38"/>
      <c r="B290" s="39"/>
      <c r="C290" s="245" t="s">
        <v>722</v>
      </c>
      <c r="D290" s="245" t="s">
        <v>169</v>
      </c>
      <c r="E290" s="246" t="s">
        <v>723</v>
      </c>
      <c r="F290" s="247" t="s">
        <v>724</v>
      </c>
      <c r="G290" s="248" t="s">
        <v>186</v>
      </c>
      <c r="H290" s="249">
        <v>35.722999999999999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42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0.00014999999999999999</v>
      </c>
      <c r="T290" s="256">
        <f>S290*H290</f>
        <v>0.005358449999999999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125</v>
      </c>
      <c r="AT290" s="257" t="s">
        <v>169</v>
      </c>
      <c r="AU290" s="257" t="s">
        <v>91</v>
      </c>
      <c r="AY290" s="17" t="s">
        <v>166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91</v>
      </c>
      <c r="BK290" s="258">
        <f>ROUND(I290*H290,2)</f>
        <v>0</v>
      </c>
      <c r="BL290" s="17" t="s">
        <v>125</v>
      </c>
      <c r="BM290" s="257" t="s">
        <v>965</v>
      </c>
    </row>
    <row r="291" s="13" customFormat="1">
      <c r="A291" s="13"/>
      <c r="B291" s="259"/>
      <c r="C291" s="260"/>
      <c r="D291" s="261" t="s">
        <v>175</v>
      </c>
      <c r="E291" s="262" t="s">
        <v>1</v>
      </c>
      <c r="F291" s="263" t="s">
        <v>721</v>
      </c>
      <c r="G291" s="260"/>
      <c r="H291" s="264">
        <v>35.722999999999999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175</v>
      </c>
      <c r="AU291" s="270" t="s">
        <v>91</v>
      </c>
      <c r="AV291" s="13" t="s">
        <v>91</v>
      </c>
      <c r="AW291" s="13" t="s">
        <v>32</v>
      </c>
      <c r="AX291" s="13" t="s">
        <v>84</v>
      </c>
      <c r="AY291" s="270" t="s">
        <v>166</v>
      </c>
    </row>
    <row r="292" s="2" customFormat="1" ht="16.5" customHeight="1">
      <c r="A292" s="38"/>
      <c r="B292" s="39"/>
      <c r="C292" s="245" t="s">
        <v>726</v>
      </c>
      <c r="D292" s="245" t="s">
        <v>169</v>
      </c>
      <c r="E292" s="246" t="s">
        <v>727</v>
      </c>
      <c r="F292" s="247" t="s">
        <v>728</v>
      </c>
      <c r="G292" s="248" t="s">
        <v>186</v>
      </c>
      <c r="H292" s="249">
        <v>38.43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42</v>
      </c>
      <c r="O292" s="91"/>
      <c r="P292" s="255">
        <f>O292*H292</f>
        <v>0</v>
      </c>
      <c r="Q292" s="255">
        <v>0.00014999999999999999</v>
      </c>
      <c r="R292" s="255">
        <f>Q292*H292</f>
        <v>0.0057644999999999997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125</v>
      </c>
      <c r="AT292" s="257" t="s">
        <v>169</v>
      </c>
      <c r="AU292" s="257" t="s">
        <v>91</v>
      </c>
      <c r="AY292" s="17" t="s">
        <v>166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91</v>
      </c>
      <c r="BK292" s="258">
        <f>ROUND(I292*H292,2)</f>
        <v>0</v>
      </c>
      <c r="BL292" s="17" t="s">
        <v>125</v>
      </c>
      <c r="BM292" s="257" t="s">
        <v>966</v>
      </c>
    </row>
    <row r="293" s="15" customFormat="1">
      <c r="A293" s="15"/>
      <c r="B293" s="299"/>
      <c r="C293" s="300"/>
      <c r="D293" s="261" t="s">
        <v>175</v>
      </c>
      <c r="E293" s="301" t="s">
        <v>1</v>
      </c>
      <c r="F293" s="302" t="s">
        <v>730</v>
      </c>
      <c r="G293" s="300"/>
      <c r="H293" s="301" t="s">
        <v>1</v>
      </c>
      <c r="I293" s="303"/>
      <c r="J293" s="300"/>
      <c r="K293" s="300"/>
      <c r="L293" s="304"/>
      <c r="M293" s="305"/>
      <c r="N293" s="306"/>
      <c r="O293" s="306"/>
      <c r="P293" s="306"/>
      <c r="Q293" s="306"/>
      <c r="R293" s="306"/>
      <c r="S293" s="306"/>
      <c r="T293" s="30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308" t="s">
        <v>175</v>
      </c>
      <c r="AU293" s="308" t="s">
        <v>91</v>
      </c>
      <c r="AV293" s="15" t="s">
        <v>84</v>
      </c>
      <c r="AW293" s="15" t="s">
        <v>32</v>
      </c>
      <c r="AX293" s="15" t="s">
        <v>76</v>
      </c>
      <c r="AY293" s="308" t="s">
        <v>166</v>
      </c>
    </row>
    <row r="294" s="13" customFormat="1">
      <c r="A294" s="13"/>
      <c r="B294" s="259"/>
      <c r="C294" s="260"/>
      <c r="D294" s="261" t="s">
        <v>175</v>
      </c>
      <c r="E294" s="262" t="s">
        <v>1</v>
      </c>
      <c r="F294" s="263" t="s">
        <v>465</v>
      </c>
      <c r="G294" s="260"/>
      <c r="H294" s="264">
        <v>38.43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175</v>
      </c>
      <c r="AU294" s="270" t="s">
        <v>91</v>
      </c>
      <c r="AV294" s="13" t="s">
        <v>91</v>
      </c>
      <c r="AW294" s="13" t="s">
        <v>32</v>
      </c>
      <c r="AX294" s="13" t="s">
        <v>84</v>
      </c>
      <c r="AY294" s="270" t="s">
        <v>166</v>
      </c>
    </row>
    <row r="295" s="2" customFormat="1" ht="21.75" customHeight="1">
      <c r="A295" s="38"/>
      <c r="B295" s="39"/>
      <c r="C295" s="245" t="s">
        <v>731</v>
      </c>
      <c r="D295" s="245" t="s">
        <v>169</v>
      </c>
      <c r="E295" s="246" t="s">
        <v>732</v>
      </c>
      <c r="F295" s="247" t="s">
        <v>733</v>
      </c>
      <c r="G295" s="248" t="s">
        <v>186</v>
      </c>
      <c r="H295" s="249">
        <v>34.587000000000003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42</v>
      </c>
      <c r="O295" s="91"/>
      <c r="P295" s="255">
        <f>O295*H295</f>
        <v>0</v>
      </c>
      <c r="Q295" s="255">
        <v>0.0047000000000000002</v>
      </c>
      <c r="R295" s="255">
        <f>Q295*H295</f>
        <v>0.16255890000000003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125</v>
      </c>
      <c r="AT295" s="257" t="s">
        <v>169</v>
      </c>
      <c r="AU295" s="257" t="s">
        <v>91</v>
      </c>
      <c r="AY295" s="17" t="s">
        <v>166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91</v>
      </c>
      <c r="BK295" s="258">
        <f>ROUND(I295*H295,2)</f>
        <v>0</v>
      </c>
      <c r="BL295" s="17" t="s">
        <v>125</v>
      </c>
      <c r="BM295" s="257" t="s">
        <v>967</v>
      </c>
    </row>
    <row r="296" s="15" customFormat="1">
      <c r="A296" s="15"/>
      <c r="B296" s="299"/>
      <c r="C296" s="300"/>
      <c r="D296" s="261" t="s">
        <v>175</v>
      </c>
      <c r="E296" s="301" t="s">
        <v>1</v>
      </c>
      <c r="F296" s="302" t="s">
        <v>735</v>
      </c>
      <c r="G296" s="300"/>
      <c r="H296" s="301" t="s">
        <v>1</v>
      </c>
      <c r="I296" s="303"/>
      <c r="J296" s="300"/>
      <c r="K296" s="300"/>
      <c r="L296" s="304"/>
      <c r="M296" s="305"/>
      <c r="N296" s="306"/>
      <c r="O296" s="306"/>
      <c r="P296" s="306"/>
      <c r="Q296" s="306"/>
      <c r="R296" s="306"/>
      <c r="S296" s="306"/>
      <c r="T296" s="30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308" t="s">
        <v>175</v>
      </c>
      <c r="AU296" s="308" t="s">
        <v>91</v>
      </c>
      <c r="AV296" s="15" t="s">
        <v>84</v>
      </c>
      <c r="AW296" s="15" t="s">
        <v>32</v>
      </c>
      <c r="AX296" s="15" t="s">
        <v>76</v>
      </c>
      <c r="AY296" s="308" t="s">
        <v>166</v>
      </c>
    </row>
    <row r="297" s="13" customFormat="1">
      <c r="A297" s="13"/>
      <c r="B297" s="259"/>
      <c r="C297" s="260"/>
      <c r="D297" s="261" t="s">
        <v>175</v>
      </c>
      <c r="E297" s="262" t="s">
        <v>1</v>
      </c>
      <c r="F297" s="263" t="s">
        <v>736</v>
      </c>
      <c r="G297" s="260"/>
      <c r="H297" s="264">
        <v>34.587000000000003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175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166</v>
      </c>
    </row>
    <row r="298" s="2" customFormat="1" ht="21.75" customHeight="1">
      <c r="A298" s="38"/>
      <c r="B298" s="39"/>
      <c r="C298" s="245" t="s">
        <v>737</v>
      </c>
      <c r="D298" s="245" t="s">
        <v>169</v>
      </c>
      <c r="E298" s="246" t="s">
        <v>738</v>
      </c>
      <c r="F298" s="247" t="s">
        <v>739</v>
      </c>
      <c r="G298" s="248" t="s">
        <v>186</v>
      </c>
      <c r="H298" s="249">
        <v>1.24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0.00029</v>
      </c>
      <c r="R298" s="255">
        <f>Q298*H298</f>
        <v>0.00035960000000000001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125</v>
      </c>
      <c r="AT298" s="257" t="s">
        <v>169</v>
      </c>
      <c r="AU298" s="257" t="s">
        <v>91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125</v>
      </c>
      <c r="BM298" s="257" t="s">
        <v>968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667</v>
      </c>
      <c r="G299" s="260"/>
      <c r="H299" s="264">
        <v>0.59999999999999998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166</v>
      </c>
    </row>
    <row r="300" s="13" customFormat="1">
      <c r="A300" s="13"/>
      <c r="B300" s="259"/>
      <c r="C300" s="260"/>
      <c r="D300" s="261" t="s">
        <v>175</v>
      </c>
      <c r="E300" s="262" t="s">
        <v>1</v>
      </c>
      <c r="F300" s="263" t="s">
        <v>668</v>
      </c>
      <c r="G300" s="260"/>
      <c r="H300" s="264">
        <v>0.64000000000000001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175</v>
      </c>
      <c r="AU300" s="270" t="s">
        <v>91</v>
      </c>
      <c r="AV300" s="13" t="s">
        <v>91</v>
      </c>
      <c r="AW300" s="13" t="s">
        <v>32</v>
      </c>
      <c r="AX300" s="13" t="s">
        <v>76</v>
      </c>
      <c r="AY300" s="270" t="s">
        <v>166</v>
      </c>
    </row>
    <row r="301" s="14" customFormat="1">
      <c r="A301" s="14"/>
      <c r="B301" s="271"/>
      <c r="C301" s="272"/>
      <c r="D301" s="261" t="s">
        <v>175</v>
      </c>
      <c r="E301" s="273" t="s">
        <v>1</v>
      </c>
      <c r="F301" s="274" t="s">
        <v>183</v>
      </c>
      <c r="G301" s="272"/>
      <c r="H301" s="275">
        <v>1.24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1" t="s">
        <v>175</v>
      </c>
      <c r="AU301" s="281" t="s">
        <v>91</v>
      </c>
      <c r="AV301" s="14" t="s">
        <v>173</v>
      </c>
      <c r="AW301" s="14" t="s">
        <v>32</v>
      </c>
      <c r="AX301" s="14" t="s">
        <v>84</v>
      </c>
      <c r="AY301" s="281" t="s">
        <v>166</v>
      </c>
    </row>
    <row r="302" s="2" customFormat="1" ht="21.75" customHeight="1">
      <c r="A302" s="38"/>
      <c r="B302" s="39"/>
      <c r="C302" s="245" t="s">
        <v>741</v>
      </c>
      <c r="D302" s="245" t="s">
        <v>169</v>
      </c>
      <c r="E302" s="246" t="s">
        <v>742</v>
      </c>
      <c r="F302" s="247" t="s">
        <v>743</v>
      </c>
      <c r="G302" s="248" t="s">
        <v>186</v>
      </c>
      <c r="H302" s="249">
        <v>1.24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0.00066</v>
      </c>
      <c r="R302" s="255">
        <f>Q302*H302</f>
        <v>0.00081839999999999994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125</v>
      </c>
      <c r="AT302" s="257" t="s">
        <v>169</v>
      </c>
      <c r="AU302" s="257" t="s">
        <v>91</v>
      </c>
      <c r="AY302" s="17" t="s">
        <v>166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125</v>
      </c>
      <c r="BM302" s="257" t="s">
        <v>969</v>
      </c>
    </row>
    <row r="303" s="13" customFormat="1">
      <c r="A303" s="13"/>
      <c r="B303" s="259"/>
      <c r="C303" s="260"/>
      <c r="D303" s="261" t="s">
        <v>175</v>
      </c>
      <c r="E303" s="262" t="s">
        <v>1</v>
      </c>
      <c r="F303" s="263" t="s">
        <v>667</v>
      </c>
      <c r="G303" s="260"/>
      <c r="H303" s="264">
        <v>0.59999999999999998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175</v>
      </c>
      <c r="AU303" s="270" t="s">
        <v>91</v>
      </c>
      <c r="AV303" s="13" t="s">
        <v>91</v>
      </c>
      <c r="AW303" s="13" t="s">
        <v>32</v>
      </c>
      <c r="AX303" s="13" t="s">
        <v>76</v>
      </c>
      <c r="AY303" s="270" t="s">
        <v>166</v>
      </c>
    </row>
    <row r="304" s="13" customFormat="1">
      <c r="A304" s="13"/>
      <c r="B304" s="259"/>
      <c r="C304" s="260"/>
      <c r="D304" s="261" t="s">
        <v>175</v>
      </c>
      <c r="E304" s="262" t="s">
        <v>1</v>
      </c>
      <c r="F304" s="263" t="s">
        <v>745</v>
      </c>
      <c r="G304" s="260"/>
      <c r="H304" s="264">
        <v>0.64000000000000001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175</v>
      </c>
      <c r="AU304" s="270" t="s">
        <v>91</v>
      </c>
      <c r="AV304" s="13" t="s">
        <v>91</v>
      </c>
      <c r="AW304" s="13" t="s">
        <v>32</v>
      </c>
      <c r="AX304" s="13" t="s">
        <v>76</v>
      </c>
      <c r="AY304" s="270" t="s">
        <v>166</v>
      </c>
    </row>
    <row r="305" s="14" customFormat="1">
      <c r="A305" s="14"/>
      <c r="B305" s="271"/>
      <c r="C305" s="272"/>
      <c r="D305" s="261" t="s">
        <v>175</v>
      </c>
      <c r="E305" s="273" t="s">
        <v>1</v>
      </c>
      <c r="F305" s="274" t="s">
        <v>183</v>
      </c>
      <c r="G305" s="272"/>
      <c r="H305" s="275">
        <v>1.24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1" t="s">
        <v>175</v>
      </c>
      <c r="AU305" s="281" t="s">
        <v>91</v>
      </c>
      <c r="AV305" s="14" t="s">
        <v>173</v>
      </c>
      <c r="AW305" s="14" t="s">
        <v>32</v>
      </c>
      <c r="AX305" s="14" t="s">
        <v>84</v>
      </c>
      <c r="AY305" s="281" t="s">
        <v>166</v>
      </c>
    </row>
    <row r="306" s="12" customFormat="1" ht="22.8" customHeight="1">
      <c r="A306" s="12"/>
      <c r="B306" s="229"/>
      <c r="C306" s="230"/>
      <c r="D306" s="231" t="s">
        <v>75</v>
      </c>
      <c r="E306" s="243" t="s">
        <v>436</v>
      </c>
      <c r="F306" s="243" t="s">
        <v>437</v>
      </c>
      <c r="G306" s="230"/>
      <c r="H306" s="230"/>
      <c r="I306" s="233"/>
      <c r="J306" s="244">
        <f>BK306</f>
        <v>0</v>
      </c>
      <c r="K306" s="230"/>
      <c r="L306" s="235"/>
      <c r="M306" s="236"/>
      <c r="N306" s="237"/>
      <c r="O306" s="237"/>
      <c r="P306" s="238">
        <f>SUM(P307:P321)</f>
        <v>0</v>
      </c>
      <c r="Q306" s="237"/>
      <c r="R306" s="238">
        <f>SUM(R307:R321)</f>
        <v>0.37417054999999999</v>
      </c>
      <c r="S306" s="237"/>
      <c r="T306" s="239">
        <f>SUM(T307:T321)</f>
        <v>0.0057644999999999997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40" t="s">
        <v>91</v>
      </c>
      <c r="AT306" s="241" t="s">
        <v>75</v>
      </c>
      <c r="AU306" s="241" t="s">
        <v>84</v>
      </c>
      <c r="AY306" s="240" t="s">
        <v>166</v>
      </c>
      <c r="BK306" s="242">
        <f>SUM(BK307:BK321)</f>
        <v>0</v>
      </c>
    </row>
    <row r="307" s="2" customFormat="1" ht="21.75" customHeight="1">
      <c r="A307" s="38"/>
      <c r="B307" s="39"/>
      <c r="C307" s="245" t="s">
        <v>746</v>
      </c>
      <c r="D307" s="245" t="s">
        <v>169</v>
      </c>
      <c r="E307" s="246" t="s">
        <v>747</v>
      </c>
      <c r="F307" s="247" t="s">
        <v>748</v>
      </c>
      <c r="G307" s="248" t="s">
        <v>186</v>
      </c>
      <c r="H307" s="249">
        <v>38.43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0.00014999999999999999</v>
      </c>
      <c r="T307" s="256">
        <f>S307*H307</f>
        <v>0.0057644999999999997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125</v>
      </c>
      <c r="AT307" s="257" t="s">
        <v>169</v>
      </c>
      <c r="AU307" s="257" t="s">
        <v>91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125</v>
      </c>
      <c r="BM307" s="257" t="s">
        <v>970</v>
      </c>
    </row>
    <row r="308" s="13" customFormat="1">
      <c r="A308" s="13"/>
      <c r="B308" s="259"/>
      <c r="C308" s="260"/>
      <c r="D308" s="261" t="s">
        <v>175</v>
      </c>
      <c r="E308" s="262" t="s">
        <v>465</v>
      </c>
      <c r="F308" s="263" t="s">
        <v>971</v>
      </c>
      <c r="G308" s="260"/>
      <c r="H308" s="264">
        <v>38.43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175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166</v>
      </c>
    </row>
    <row r="309" s="2" customFormat="1" ht="21.75" customHeight="1">
      <c r="A309" s="38"/>
      <c r="B309" s="39"/>
      <c r="C309" s="245" t="s">
        <v>751</v>
      </c>
      <c r="D309" s="245" t="s">
        <v>169</v>
      </c>
      <c r="E309" s="246" t="s">
        <v>439</v>
      </c>
      <c r="F309" s="247" t="s">
        <v>440</v>
      </c>
      <c r="G309" s="248" t="s">
        <v>186</v>
      </c>
      <c r="H309" s="249">
        <v>81.994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</v>
      </c>
      <c r="R309" s="255">
        <f>Q309*H309</f>
        <v>0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125</v>
      </c>
      <c r="AT309" s="257" t="s">
        <v>169</v>
      </c>
      <c r="AU309" s="257" t="s">
        <v>91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125</v>
      </c>
      <c r="BM309" s="257" t="s">
        <v>972</v>
      </c>
    </row>
    <row r="310" s="13" customFormat="1">
      <c r="A310" s="13"/>
      <c r="B310" s="259"/>
      <c r="C310" s="260"/>
      <c r="D310" s="261" t="s">
        <v>175</v>
      </c>
      <c r="E310" s="262" t="s">
        <v>1</v>
      </c>
      <c r="F310" s="263" t="s">
        <v>973</v>
      </c>
      <c r="G310" s="260"/>
      <c r="H310" s="264">
        <v>81.994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175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166</v>
      </c>
    </row>
    <row r="311" s="2" customFormat="1" ht="16.5" customHeight="1">
      <c r="A311" s="38"/>
      <c r="B311" s="39"/>
      <c r="C311" s="282" t="s">
        <v>754</v>
      </c>
      <c r="D311" s="282" t="s">
        <v>219</v>
      </c>
      <c r="E311" s="283" t="s">
        <v>443</v>
      </c>
      <c r="F311" s="284" t="s">
        <v>444</v>
      </c>
      <c r="G311" s="285" t="s">
        <v>186</v>
      </c>
      <c r="H311" s="286">
        <v>86.093999999999994</v>
      </c>
      <c r="I311" s="287"/>
      <c r="J311" s="288">
        <f>ROUND(I311*H311,2)</f>
        <v>0</v>
      </c>
      <c r="K311" s="289"/>
      <c r="L311" s="290"/>
      <c r="M311" s="291" t="s">
        <v>1</v>
      </c>
      <c r="N311" s="292" t="s">
        <v>42</v>
      </c>
      <c r="O311" s="91"/>
      <c r="P311" s="255">
        <f>O311*H311</f>
        <v>0</v>
      </c>
      <c r="Q311" s="255">
        <v>0</v>
      </c>
      <c r="R311" s="255">
        <f>Q311*H311</f>
        <v>0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332</v>
      </c>
      <c r="AT311" s="257" t="s">
        <v>219</v>
      </c>
      <c r="AU311" s="257" t="s">
        <v>91</v>
      </c>
      <c r="AY311" s="17" t="s">
        <v>166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91</v>
      </c>
      <c r="BK311" s="258">
        <f>ROUND(I311*H311,2)</f>
        <v>0</v>
      </c>
      <c r="BL311" s="17" t="s">
        <v>125</v>
      </c>
      <c r="BM311" s="257" t="s">
        <v>974</v>
      </c>
    </row>
    <row r="312" s="13" customFormat="1">
      <c r="A312" s="13"/>
      <c r="B312" s="259"/>
      <c r="C312" s="260"/>
      <c r="D312" s="261" t="s">
        <v>175</v>
      </c>
      <c r="E312" s="260"/>
      <c r="F312" s="263" t="s">
        <v>975</v>
      </c>
      <c r="G312" s="260"/>
      <c r="H312" s="264">
        <v>86.093999999999994</v>
      </c>
      <c r="I312" s="265"/>
      <c r="J312" s="260"/>
      <c r="K312" s="260"/>
      <c r="L312" s="266"/>
      <c r="M312" s="267"/>
      <c r="N312" s="268"/>
      <c r="O312" s="268"/>
      <c r="P312" s="268"/>
      <c r="Q312" s="268"/>
      <c r="R312" s="268"/>
      <c r="S312" s="268"/>
      <c r="T312" s="26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0" t="s">
        <v>175</v>
      </c>
      <c r="AU312" s="270" t="s">
        <v>91</v>
      </c>
      <c r="AV312" s="13" t="s">
        <v>91</v>
      </c>
      <c r="AW312" s="13" t="s">
        <v>4</v>
      </c>
      <c r="AX312" s="13" t="s">
        <v>84</v>
      </c>
      <c r="AY312" s="270" t="s">
        <v>166</v>
      </c>
    </row>
    <row r="313" s="2" customFormat="1" ht="21.75" customHeight="1">
      <c r="A313" s="38"/>
      <c r="B313" s="39"/>
      <c r="C313" s="245" t="s">
        <v>757</v>
      </c>
      <c r="D313" s="245" t="s">
        <v>169</v>
      </c>
      <c r="E313" s="246" t="s">
        <v>758</v>
      </c>
      <c r="F313" s="247" t="s">
        <v>759</v>
      </c>
      <c r="G313" s="248" t="s">
        <v>186</v>
      </c>
      <c r="H313" s="249">
        <v>71.444999999999993</v>
      </c>
      <c r="I313" s="250"/>
      <c r="J313" s="251">
        <f>ROUND(I313*H313,2)</f>
        <v>0</v>
      </c>
      <c r="K313" s="252"/>
      <c r="L313" s="44"/>
      <c r="M313" s="253" t="s">
        <v>1</v>
      </c>
      <c r="N313" s="254" t="s">
        <v>42</v>
      </c>
      <c r="O313" s="91"/>
      <c r="P313" s="255">
        <f>O313*H313</f>
        <v>0</v>
      </c>
      <c r="Q313" s="255">
        <v>0.00020000000000000001</v>
      </c>
      <c r="R313" s="255">
        <f>Q313*H313</f>
        <v>0.014289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125</v>
      </c>
      <c r="AT313" s="257" t="s">
        <v>169</v>
      </c>
      <c r="AU313" s="257" t="s">
        <v>91</v>
      </c>
      <c r="AY313" s="17" t="s">
        <v>166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91</v>
      </c>
      <c r="BK313" s="258">
        <f>ROUND(I313*H313,2)</f>
        <v>0</v>
      </c>
      <c r="BL313" s="17" t="s">
        <v>125</v>
      </c>
      <c r="BM313" s="257" t="s">
        <v>976</v>
      </c>
    </row>
    <row r="314" s="15" customFormat="1">
      <c r="A314" s="15"/>
      <c r="B314" s="299"/>
      <c r="C314" s="300"/>
      <c r="D314" s="261" t="s">
        <v>175</v>
      </c>
      <c r="E314" s="301" t="s">
        <v>1</v>
      </c>
      <c r="F314" s="302" t="s">
        <v>761</v>
      </c>
      <c r="G314" s="300"/>
      <c r="H314" s="301" t="s">
        <v>1</v>
      </c>
      <c r="I314" s="303"/>
      <c r="J314" s="300"/>
      <c r="K314" s="300"/>
      <c r="L314" s="304"/>
      <c r="M314" s="305"/>
      <c r="N314" s="306"/>
      <c r="O314" s="306"/>
      <c r="P314" s="306"/>
      <c r="Q314" s="306"/>
      <c r="R314" s="306"/>
      <c r="S314" s="306"/>
      <c r="T314" s="30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8" t="s">
        <v>175</v>
      </c>
      <c r="AU314" s="308" t="s">
        <v>91</v>
      </c>
      <c r="AV314" s="15" t="s">
        <v>84</v>
      </c>
      <c r="AW314" s="15" t="s">
        <v>32</v>
      </c>
      <c r="AX314" s="15" t="s">
        <v>76</v>
      </c>
      <c r="AY314" s="308" t="s">
        <v>166</v>
      </c>
    </row>
    <row r="315" s="13" customFormat="1">
      <c r="A315" s="13"/>
      <c r="B315" s="259"/>
      <c r="C315" s="260"/>
      <c r="D315" s="261" t="s">
        <v>175</v>
      </c>
      <c r="E315" s="262" t="s">
        <v>491</v>
      </c>
      <c r="F315" s="263" t="s">
        <v>762</v>
      </c>
      <c r="G315" s="260"/>
      <c r="H315" s="264">
        <v>71.444999999999993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175</v>
      </c>
      <c r="AU315" s="270" t="s">
        <v>91</v>
      </c>
      <c r="AV315" s="13" t="s">
        <v>91</v>
      </c>
      <c r="AW315" s="13" t="s">
        <v>32</v>
      </c>
      <c r="AX315" s="13" t="s">
        <v>84</v>
      </c>
      <c r="AY315" s="270" t="s">
        <v>166</v>
      </c>
    </row>
    <row r="316" s="2" customFormat="1" ht="21.75" customHeight="1">
      <c r="A316" s="38"/>
      <c r="B316" s="39"/>
      <c r="C316" s="245" t="s">
        <v>763</v>
      </c>
      <c r="D316" s="245" t="s">
        <v>169</v>
      </c>
      <c r="E316" s="246" t="s">
        <v>764</v>
      </c>
      <c r="F316" s="247" t="s">
        <v>765</v>
      </c>
      <c r="G316" s="248" t="s">
        <v>186</v>
      </c>
      <c r="H316" s="249">
        <v>81.444999999999993</v>
      </c>
      <c r="I316" s="250"/>
      <c r="J316" s="251">
        <f>ROUND(I316*H316,2)</f>
        <v>0</v>
      </c>
      <c r="K316" s="252"/>
      <c r="L316" s="44"/>
      <c r="M316" s="253" t="s">
        <v>1</v>
      </c>
      <c r="N316" s="254" t="s">
        <v>42</v>
      </c>
      <c r="O316" s="91"/>
      <c r="P316" s="255">
        <f>O316*H316</f>
        <v>0</v>
      </c>
      <c r="Q316" s="255">
        <v>0.00029</v>
      </c>
      <c r="R316" s="255">
        <f>Q316*H316</f>
        <v>0.023619049999999999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125</v>
      </c>
      <c r="AT316" s="257" t="s">
        <v>169</v>
      </c>
      <c r="AU316" s="257" t="s">
        <v>91</v>
      </c>
      <c r="AY316" s="17" t="s">
        <v>166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7" t="s">
        <v>91</v>
      </c>
      <c r="BK316" s="258">
        <f>ROUND(I316*H316,2)</f>
        <v>0</v>
      </c>
      <c r="BL316" s="17" t="s">
        <v>125</v>
      </c>
      <c r="BM316" s="257" t="s">
        <v>977</v>
      </c>
    </row>
    <row r="317" s="13" customFormat="1">
      <c r="A317" s="13"/>
      <c r="B317" s="259"/>
      <c r="C317" s="260"/>
      <c r="D317" s="261" t="s">
        <v>175</v>
      </c>
      <c r="E317" s="262" t="s">
        <v>1</v>
      </c>
      <c r="F317" s="263" t="s">
        <v>767</v>
      </c>
      <c r="G317" s="260"/>
      <c r="H317" s="264">
        <v>81.444999999999993</v>
      </c>
      <c r="I317" s="265"/>
      <c r="J317" s="260"/>
      <c r="K317" s="260"/>
      <c r="L317" s="266"/>
      <c r="M317" s="267"/>
      <c r="N317" s="268"/>
      <c r="O317" s="268"/>
      <c r="P317" s="268"/>
      <c r="Q317" s="268"/>
      <c r="R317" s="268"/>
      <c r="S317" s="268"/>
      <c r="T317" s="26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175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166</v>
      </c>
    </row>
    <row r="318" s="2" customFormat="1" ht="21.75" customHeight="1">
      <c r="A318" s="38"/>
      <c r="B318" s="39"/>
      <c r="C318" s="245" t="s">
        <v>768</v>
      </c>
      <c r="D318" s="245" t="s">
        <v>169</v>
      </c>
      <c r="E318" s="246" t="s">
        <v>769</v>
      </c>
      <c r="F318" s="247" t="s">
        <v>770</v>
      </c>
      <c r="G318" s="248" t="s">
        <v>172</v>
      </c>
      <c r="H318" s="249">
        <v>24.960000000000001</v>
      </c>
      <c r="I318" s="250"/>
      <c r="J318" s="251">
        <f>ROUND(I318*H318,2)</f>
        <v>0</v>
      </c>
      <c r="K318" s="252"/>
      <c r="L318" s="44"/>
      <c r="M318" s="253" t="s">
        <v>1</v>
      </c>
      <c r="N318" s="254" t="s">
        <v>42</v>
      </c>
      <c r="O318" s="91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125</v>
      </c>
      <c r="AT318" s="257" t="s">
        <v>169</v>
      </c>
      <c r="AU318" s="257" t="s">
        <v>91</v>
      </c>
      <c r="AY318" s="17" t="s">
        <v>166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7" t="s">
        <v>91</v>
      </c>
      <c r="BK318" s="258">
        <f>ROUND(I318*H318,2)</f>
        <v>0</v>
      </c>
      <c r="BL318" s="17" t="s">
        <v>125</v>
      </c>
      <c r="BM318" s="257" t="s">
        <v>978</v>
      </c>
    </row>
    <row r="319" s="13" customFormat="1">
      <c r="A319" s="13"/>
      <c r="B319" s="259"/>
      <c r="C319" s="260"/>
      <c r="D319" s="261" t="s">
        <v>175</v>
      </c>
      <c r="E319" s="262" t="s">
        <v>1</v>
      </c>
      <c r="F319" s="263" t="s">
        <v>979</v>
      </c>
      <c r="G319" s="260"/>
      <c r="H319" s="264">
        <v>24.960000000000001</v>
      </c>
      <c r="I319" s="265"/>
      <c r="J319" s="260"/>
      <c r="K319" s="260"/>
      <c r="L319" s="266"/>
      <c r="M319" s="267"/>
      <c r="N319" s="268"/>
      <c r="O319" s="268"/>
      <c r="P319" s="268"/>
      <c r="Q319" s="268"/>
      <c r="R319" s="268"/>
      <c r="S319" s="268"/>
      <c r="T319" s="26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0" t="s">
        <v>175</v>
      </c>
      <c r="AU319" s="270" t="s">
        <v>91</v>
      </c>
      <c r="AV319" s="13" t="s">
        <v>91</v>
      </c>
      <c r="AW319" s="13" t="s">
        <v>32</v>
      </c>
      <c r="AX319" s="13" t="s">
        <v>84</v>
      </c>
      <c r="AY319" s="270" t="s">
        <v>166</v>
      </c>
    </row>
    <row r="320" s="2" customFormat="1" ht="16.5" customHeight="1">
      <c r="A320" s="38"/>
      <c r="B320" s="39"/>
      <c r="C320" s="245" t="s">
        <v>773</v>
      </c>
      <c r="D320" s="245" t="s">
        <v>169</v>
      </c>
      <c r="E320" s="246" t="s">
        <v>774</v>
      </c>
      <c r="F320" s="247" t="s">
        <v>775</v>
      </c>
      <c r="G320" s="248" t="s">
        <v>186</v>
      </c>
      <c r="H320" s="249">
        <v>38.43</v>
      </c>
      <c r="I320" s="250"/>
      <c r="J320" s="251">
        <f>ROUND(I320*H320,2)</f>
        <v>0</v>
      </c>
      <c r="K320" s="252"/>
      <c r="L320" s="44"/>
      <c r="M320" s="253" t="s">
        <v>1</v>
      </c>
      <c r="N320" s="254" t="s">
        <v>42</v>
      </c>
      <c r="O320" s="91"/>
      <c r="P320" s="255">
        <f>O320*H320</f>
        <v>0</v>
      </c>
      <c r="Q320" s="255">
        <v>0.0087500000000000008</v>
      </c>
      <c r="R320" s="255">
        <f>Q320*H320</f>
        <v>0.33626250000000002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125</v>
      </c>
      <c r="AT320" s="257" t="s">
        <v>169</v>
      </c>
      <c r="AU320" s="257" t="s">
        <v>91</v>
      </c>
      <c r="AY320" s="17" t="s">
        <v>166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91</v>
      </c>
      <c r="BK320" s="258">
        <f>ROUND(I320*H320,2)</f>
        <v>0</v>
      </c>
      <c r="BL320" s="17" t="s">
        <v>125</v>
      </c>
      <c r="BM320" s="257" t="s">
        <v>980</v>
      </c>
    </row>
    <row r="321" s="13" customFormat="1">
      <c r="A321" s="13"/>
      <c r="B321" s="259"/>
      <c r="C321" s="260"/>
      <c r="D321" s="261" t="s">
        <v>175</v>
      </c>
      <c r="E321" s="262" t="s">
        <v>1</v>
      </c>
      <c r="F321" s="263" t="s">
        <v>465</v>
      </c>
      <c r="G321" s="260"/>
      <c r="H321" s="264">
        <v>38.43</v>
      </c>
      <c r="I321" s="265"/>
      <c r="J321" s="260"/>
      <c r="K321" s="260"/>
      <c r="L321" s="266"/>
      <c r="M321" s="309"/>
      <c r="N321" s="310"/>
      <c r="O321" s="310"/>
      <c r="P321" s="310"/>
      <c r="Q321" s="310"/>
      <c r="R321" s="310"/>
      <c r="S321" s="310"/>
      <c r="T321" s="31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0" t="s">
        <v>175</v>
      </c>
      <c r="AU321" s="270" t="s">
        <v>91</v>
      </c>
      <c r="AV321" s="13" t="s">
        <v>91</v>
      </c>
      <c r="AW321" s="13" t="s">
        <v>32</v>
      </c>
      <c r="AX321" s="13" t="s">
        <v>84</v>
      </c>
      <c r="AY321" s="270" t="s">
        <v>166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193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LIUDTA5R6Sczcbp8V1vU9PfFysF4ujKGSn5XDY1bPapVyWbRHPkPWaZcqPovZI/1cczaS/PcqVV/sIaqdmbMtw==" hashValue="avzmE9yQtCv9iILEZFvfgjQHjmrDEDgZiS1sRaVfjJnD1JBGurf8WGU0iV0UPeTPgEFBE20SBOGb6bjDd0KOXQ==" algorithmName="SHA-512" password="CC35"/>
  <autoFilter ref="C135:K3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981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7. 4. 2021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153</v>
      </c>
      <c r="F9" s="318" t="s">
        <v>982</v>
      </c>
      <c r="G9" s="216"/>
      <c r="H9" s="315"/>
    </row>
    <row r="10" s="2" customFormat="1" ht="26.4" customHeight="1">
      <c r="A10" s="38"/>
      <c r="B10" s="44"/>
      <c r="C10" s="319" t="s">
        <v>983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119</v>
      </c>
      <c r="D11" s="321" t="s">
        <v>119</v>
      </c>
      <c r="E11" s="322" t="s">
        <v>1</v>
      </c>
      <c r="F11" s="323">
        <v>96.799999999999997</v>
      </c>
      <c r="G11" s="38"/>
      <c r="H11" s="44"/>
    </row>
    <row r="12" s="2" customFormat="1">
      <c r="A12" s="38"/>
      <c r="B12" s="44"/>
      <c r="C12" s="324" t="s">
        <v>119</v>
      </c>
      <c r="D12" s="324" t="s">
        <v>286</v>
      </c>
      <c r="E12" s="17" t="s">
        <v>1</v>
      </c>
      <c r="F12" s="325">
        <v>96.799999999999997</v>
      </c>
      <c r="G12" s="38"/>
      <c r="H12" s="44"/>
    </row>
    <row r="13" s="2" customFormat="1" ht="16.8" customHeight="1">
      <c r="A13" s="38"/>
      <c r="B13" s="44"/>
      <c r="C13" s="326" t="s">
        <v>984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283</v>
      </c>
      <c r="D14" s="324" t="s">
        <v>284</v>
      </c>
      <c r="E14" s="17" t="s">
        <v>186</v>
      </c>
      <c r="F14" s="325">
        <v>190.72</v>
      </c>
      <c r="G14" s="38"/>
      <c r="H14" s="44"/>
    </row>
    <row r="15" s="2" customFormat="1" ht="16.8" customHeight="1">
      <c r="A15" s="38"/>
      <c r="B15" s="44"/>
      <c r="C15" s="320" t="s">
        <v>98</v>
      </c>
      <c r="D15" s="321" t="s">
        <v>98</v>
      </c>
      <c r="E15" s="322" t="s">
        <v>1</v>
      </c>
      <c r="F15" s="323">
        <v>35.899999999999999</v>
      </c>
      <c r="G15" s="38"/>
      <c r="H15" s="44"/>
    </row>
    <row r="16" s="2" customFormat="1" ht="16.8" customHeight="1">
      <c r="A16" s="38"/>
      <c r="B16" s="44"/>
      <c r="C16" s="324" t="s">
        <v>98</v>
      </c>
      <c r="D16" s="324" t="s">
        <v>176</v>
      </c>
      <c r="E16" s="17" t="s">
        <v>1</v>
      </c>
      <c r="F16" s="325">
        <v>35.899999999999999</v>
      </c>
      <c r="G16" s="38"/>
      <c r="H16" s="44"/>
    </row>
    <row r="17" s="2" customFormat="1" ht="16.8" customHeight="1">
      <c r="A17" s="38"/>
      <c r="B17" s="44"/>
      <c r="C17" s="326" t="s">
        <v>984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170</v>
      </c>
      <c r="D18" s="324" t="s">
        <v>171</v>
      </c>
      <c r="E18" s="17" t="s">
        <v>172</v>
      </c>
      <c r="F18" s="325">
        <v>29.5</v>
      </c>
      <c r="G18" s="38"/>
      <c r="H18" s="44"/>
    </row>
    <row r="19" s="2" customFormat="1" ht="16.8" customHeight="1">
      <c r="A19" s="38"/>
      <c r="B19" s="44"/>
      <c r="C19" s="324" t="s">
        <v>184</v>
      </c>
      <c r="D19" s="324" t="s">
        <v>185</v>
      </c>
      <c r="E19" s="17" t="s">
        <v>186</v>
      </c>
      <c r="F19" s="325">
        <v>73.359999999999999</v>
      </c>
      <c r="G19" s="38"/>
      <c r="H19" s="44"/>
    </row>
    <row r="20" s="2" customFormat="1" ht="16.8" customHeight="1">
      <c r="A20" s="38"/>
      <c r="B20" s="44"/>
      <c r="C20" s="324" t="s">
        <v>209</v>
      </c>
      <c r="D20" s="324" t="s">
        <v>210</v>
      </c>
      <c r="E20" s="17" t="s">
        <v>186</v>
      </c>
      <c r="F20" s="325">
        <v>139.53999999999999</v>
      </c>
      <c r="G20" s="38"/>
      <c r="H20" s="44"/>
    </row>
    <row r="21" s="2" customFormat="1" ht="16.8" customHeight="1">
      <c r="A21" s="38"/>
      <c r="B21" s="44"/>
      <c r="C21" s="324" t="s">
        <v>241</v>
      </c>
      <c r="D21" s="324" t="s">
        <v>242</v>
      </c>
      <c r="E21" s="17" t="s">
        <v>186</v>
      </c>
      <c r="F21" s="325">
        <v>139.53999999999999</v>
      </c>
      <c r="G21" s="38"/>
      <c r="H21" s="44"/>
    </row>
    <row r="22" s="2" customFormat="1" ht="16.8" customHeight="1">
      <c r="A22" s="38"/>
      <c r="B22" s="44"/>
      <c r="C22" s="324" t="s">
        <v>448</v>
      </c>
      <c r="D22" s="324" t="s">
        <v>449</v>
      </c>
      <c r="E22" s="17" t="s">
        <v>186</v>
      </c>
      <c r="F22" s="325">
        <v>658.45000000000005</v>
      </c>
      <c r="G22" s="38"/>
      <c r="H22" s="44"/>
    </row>
    <row r="23" s="2" customFormat="1" ht="16.8" customHeight="1">
      <c r="A23" s="38"/>
      <c r="B23" s="44"/>
      <c r="C23" s="320" t="s">
        <v>121</v>
      </c>
      <c r="D23" s="321" t="s">
        <v>122</v>
      </c>
      <c r="E23" s="322" t="s">
        <v>1</v>
      </c>
      <c r="F23" s="323">
        <v>279.39999999999998</v>
      </c>
      <c r="G23" s="38"/>
      <c r="H23" s="44"/>
    </row>
    <row r="24" s="2" customFormat="1">
      <c r="A24" s="38"/>
      <c r="B24" s="44"/>
      <c r="C24" s="324" t="s">
        <v>121</v>
      </c>
      <c r="D24" s="324" t="s">
        <v>320</v>
      </c>
      <c r="E24" s="17" t="s">
        <v>1</v>
      </c>
      <c r="F24" s="325">
        <v>279.39999999999998</v>
      </c>
      <c r="G24" s="38"/>
      <c r="H24" s="44"/>
    </row>
    <row r="25" s="2" customFormat="1" ht="16.8" customHeight="1">
      <c r="A25" s="38"/>
      <c r="B25" s="44"/>
      <c r="C25" s="326" t="s">
        <v>984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317</v>
      </c>
      <c r="D26" s="324" t="s">
        <v>318</v>
      </c>
      <c r="E26" s="17" t="s">
        <v>186</v>
      </c>
      <c r="F26" s="325">
        <v>405.48000000000002</v>
      </c>
      <c r="G26" s="38"/>
      <c r="H26" s="44"/>
    </row>
    <row r="27" s="2" customFormat="1" ht="16.8" customHeight="1">
      <c r="A27" s="38"/>
      <c r="B27" s="44"/>
      <c r="C27" s="320" t="s">
        <v>103</v>
      </c>
      <c r="D27" s="321" t="s">
        <v>103</v>
      </c>
      <c r="E27" s="322" t="s">
        <v>1</v>
      </c>
      <c r="F27" s="323">
        <v>12.25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229</v>
      </c>
      <c r="E28" s="17" t="s">
        <v>1</v>
      </c>
      <c r="F28" s="325">
        <v>11.25</v>
      </c>
      <c r="G28" s="38"/>
      <c r="H28" s="44"/>
    </row>
    <row r="29" s="2" customFormat="1" ht="16.8" customHeight="1">
      <c r="A29" s="38"/>
      <c r="B29" s="44"/>
      <c r="C29" s="324" t="s">
        <v>1</v>
      </c>
      <c r="D29" s="324" t="s">
        <v>230</v>
      </c>
      <c r="E29" s="17" t="s">
        <v>1</v>
      </c>
      <c r="F29" s="325">
        <v>1</v>
      </c>
      <c r="G29" s="38"/>
      <c r="H29" s="44"/>
    </row>
    <row r="30" s="2" customFormat="1" ht="16.8" customHeight="1">
      <c r="A30" s="38"/>
      <c r="B30" s="44"/>
      <c r="C30" s="324" t="s">
        <v>103</v>
      </c>
      <c r="D30" s="324" t="s">
        <v>183</v>
      </c>
      <c r="E30" s="17" t="s">
        <v>1</v>
      </c>
      <c r="F30" s="325">
        <v>12.25</v>
      </c>
      <c r="G30" s="38"/>
      <c r="H30" s="44"/>
    </row>
    <row r="31" s="2" customFormat="1" ht="16.8" customHeight="1">
      <c r="A31" s="38"/>
      <c r="B31" s="44"/>
      <c r="C31" s="326" t="s">
        <v>984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324" t="s">
        <v>226</v>
      </c>
      <c r="D32" s="324" t="s">
        <v>227</v>
      </c>
      <c r="E32" s="17" t="s">
        <v>186</v>
      </c>
      <c r="F32" s="325">
        <v>12.25</v>
      </c>
      <c r="G32" s="38"/>
      <c r="H32" s="44"/>
    </row>
    <row r="33" s="2" customFormat="1" ht="16.8" customHeight="1">
      <c r="A33" s="38"/>
      <c r="B33" s="44"/>
      <c r="C33" s="324" t="s">
        <v>448</v>
      </c>
      <c r="D33" s="324" t="s">
        <v>449</v>
      </c>
      <c r="E33" s="17" t="s">
        <v>186</v>
      </c>
      <c r="F33" s="325">
        <v>658.45000000000005</v>
      </c>
      <c r="G33" s="38"/>
      <c r="H33" s="44"/>
    </row>
    <row r="34" s="2" customFormat="1" ht="16.8" customHeight="1">
      <c r="A34" s="38"/>
      <c r="B34" s="44"/>
      <c r="C34" s="320" t="s">
        <v>124</v>
      </c>
      <c r="D34" s="321" t="s">
        <v>124</v>
      </c>
      <c r="E34" s="322" t="s">
        <v>1</v>
      </c>
      <c r="F34" s="323">
        <v>16</v>
      </c>
      <c r="G34" s="38"/>
      <c r="H34" s="44"/>
    </row>
    <row r="35" s="2" customFormat="1" ht="16.8" customHeight="1">
      <c r="A35" s="38"/>
      <c r="B35" s="44"/>
      <c r="C35" s="324" t="s">
        <v>124</v>
      </c>
      <c r="D35" s="324" t="s">
        <v>125</v>
      </c>
      <c r="E35" s="17" t="s">
        <v>1</v>
      </c>
      <c r="F35" s="325">
        <v>16</v>
      </c>
      <c r="G35" s="38"/>
      <c r="H35" s="44"/>
    </row>
    <row r="36" s="2" customFormat="1" ht="16.8" customHeight="1">
      <c r="A36" s="38"/>
      <c r="B36" s="44"/>
      <c r="C36" s="326" t="s">
        <v>984</v>
      </c>
      <c r="D36" s="38"/>
      <c r="E36" s="38"/>
      <c r="F36" s="38"/>
      <c r="G36" s="38"/>
      <c r="H36" s="44"/>
    </row>
    <row r="37" s="2" customFormat="1" ht="16.8" customHeight="1">
      <c r="A37" s="38"/>
      <c r="B37" s="44"/>
      <c r="C37" s="324" t="s">
        <v>370</v>
      </c>
      <c r="D37" s="324" t="s">
        <v>371</v>
      </c>
      <c r="E37" s="17" t="s">
        <v>261</v>
      </c>
      <c r="F37" s="325">
        <v>16</v>
      </c>
      <c r="G37" s="38"/>
      <c r="H37" s="44"/>
    </row>
    <row r="38" s="2" customFormat="1" ht="16.8" customHeight="1">
      <c r="A38" s="38"/>
      <c r="B38" s="44"/>
      <c r="C38" s="324" t="s">
        <v>401</v>
      </c>
      <c r="D38" s="324" t="s">
        <v>402</v>
      </c>
      <c r="E38" s="17" t="s">
        <v>186</v>
      </c>
      <c r="F38" s="325">
        <v>51.200000000000003</v>
      </c>
      <c r="G38" s="38"/>
      <c r="H38" s="44"/>
    </row>
    <row r="39" s="2" customFormat="1" ht="16.8" customHeight="1">
      <c r="A39" s="38"/>
      <c r="B39" s="44"/>
      <c r="C39" s="324" t="s">
        <v>410</v>
      </c>
      <c r="D39" s="324" t="s">
        <v>411</v>
      </c>
      <c r="E39" s="17" t="s">
        <v>186</v>
      </c>
      <c r="F39" s="325">
        <v>23.039999999999999</v>
      </c>
      <c r="G39" s="38"/>
      <c r="H39" s="44"/>
    </row>
    <row r="40" s="2" customFormat="1" ht="16.8" customHeight="1">
      <c r="A40" s="38"/>
      <c r="B40" s="44"/>
      <c r="C40" s="324" t="s">
        <v>439</v>
      </c>
      <c r="D40" s="324" t="s">
        <v>440</v>
      </c>
      <c r="E40" s="17" t="s">
        <v>186</v>
      </c>
      <c r="F40" s="325">
        <v>51.200000000000003</v>
      </c>
      <c r="G40" s="38"/>
      <c r="H40" s="44"/>
    </row>
    <row r="41" s="2" customFormat="1" ht="16.8" customHeight="1">
      <c r="A41" s="38"/>
      <c r="B41" s="44"/>
      <c r="C41" s="324" t="s">
        <v>378</v>
      </c>
      <c r="D41" s="324" t="s">
        <v>379</v>
      </c>
      <c r="E41" s="17" t="s">
        <v>261</v>
      </c>
      <c r="F41" s="325">
        <v>16</v>
      </c>
      <c r="G41" s="38"/>
      <c r="H41" s="44"/>
    </row>
    <row r="42" s="2" customFormat="1" ht="16.8" customHeight="1">
      <c r="A42" s="38"/>
      <c r="B42" s="44"/>
      <c r="C42" s="324" t="s">
        <v>381</v>
      </c>
      <c r="D42" s="324" t="s">
        <v>382</v>
      </c>
      <c r="E42" s="17" t="s">
        <v>383</v>
      </c>
      <c r="F42" s="325">
        <v>0.47999999999999998</v>
      </c>
      <c r="G42" s="38"/>
      <c r="H42" s="44"/>
    </row>
    <row r="43" s="2" customFormat="1" ht="16.8" customHeight="1">
      <c r="A43" s="38"/>
      <c r="B43" s="44"/>
      <c r="C43" s="324" t="s">
        <v>387</v>
      </c>
      <c r="D43" s="324" t="s">
        <v>388</v>
      </c>
      <c r="E43" s="17" t="s">
        <v>261</v>
      </c>
      <c r="F43" s="325">
        <v>16</v>
      </c>
      <c r="G43" s="38"/>
      <c r="H43" s="44"/>
    </row>
    <row r="44" s="2" customFormat="1" ht="16.8" customHeight="1">
      <c r="A44" s="38"/>
      <c r="B44" s="44"/>
      <c r="C44" s="324" t="s">
        <v>374</v>
      </c>
      <c r="D44" s="324" t="s">
        <v>375</v>
      </c>
      <c r="E44" s="17" t="s">
        <v>261</v>
      </c>
      <c r="F44" s="325">
        <v>16</v>
      </c>
      <c r="G44" s="38"/>
      <c r="H44" s="44"/>
    </row>
    <row r="45" s="2" customFormat="1" ht="16.8" customHeight="1">
      <c r="A45" s="38"/>
      <c r="B45" s="44"/>
      <c r="C45" s="320" t="s">
        <v>287</v>
      </c>
      <c r="D45" s="321" t="s">
        <v>287</v>
      </c>
      <c r="E45" s="322" t="s">
        <v>1</v>
      </c>
      <c r="F45" s="323">
        <v>190.72</v>
      </c>
      <c r="G45" s="38"/>
      <c r="H45" s="44"/>
    </row>
    <row r="46" s="2" customFormat="1" ht="16.8" customHeight="1">
      <c r="A46" s="38"/>
      <c r="B46" s="44"/>
      <c r="C46" s="324" t="s">
        <v>287</v>
      </c>
      <c r="D46" s="324" t="s">
        <v>288</v>
      </c>
      <c r="E46" s="17" t="s">
        <v>1</v>
      </c>
      <c r="F46" s="325">
        <v>190.72</v>
      </c>
      <c r="G46" s="38"/>
      <c r="H46" s="44"/>
    </row>
    <row r="47" s="2" customFormat="1" ht="16.8" customHeight="1">
      <c r="A47" s="38"/>
      <c r="B47" s="44"/>
      <c r="C47" s="320" t="s">
        <v>126</v>
      </c>
      <c r="D47" s="321" t="s">
        <v>126</v>
      </c>
      <c r="E47" s="322" t="s">
        <v>1</v>
      </c>
      <c r="F47" s="323">
        <v>51.200000000000003</v>
      </c>
      <c r="G47" s="38"/>
      <c r="H47" s="44"/>
    </row>
    <row r="48" s="2" customFormat="1" ht="16.8" customHeight="1">
      <c r="A48" s="38"/>
      <c r="B48" s="44"/>
      <c r="C48" s="324" t="s">
        <v>126</v>
      </c>
      <c r="D48" s="324" t="s">
        <v>404</v>
      </c>
      <c r="E48" s="17" t="s">
        <v>1</v>
      </c>
      <c r="F48" s="325">
        <v>51.200000000000003</v>
      </c>
      <c r="G48" s="38"/>
      <c r="H48" s="44"/>
    </row>
    <row r="49" s="2" customFormat="1" ht="16.8" customHeight="1">
      <c r="A49" s="38"/>
      <c r="B49" s="44"/>
      <c r="C49" s="326" t="s">
        <v>984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324" t="s">
        <v>401</v>
      </c>
      <c r="D50" s="324" t="s">
        <v>402</v>
      </c>
      <c r="E50" s="17" t="s">
        <v>186</v>
      </c>
      <c r="F50" s="325">
        <v>51.200000000000003</v>
      </c>
      <c r="G50" s="38"/>
      <c r="H50" s="44"/>
    </row>
    <row r="51" s="2" customFormat="1" ht="16.8" customHeight="1">
      <c r="A51" s="38"/>
      <c r="B51" s="44"/>
      <c r="C51" s="324" t="s">
        <v>406</v>
      </c>
      <c r="D51" s="324" t="s">
        <v>407</v>
      </c>
      <c r="E51" s="17" t="s">
        <v>186</v>
      </c>
      <c r="F51" s="325">
        <v>51.200000000000003</v>
      </c>
      <c r="G51" s="38"/>
      <c r="H51" s="44"/>
    </row>
    <row r="52" s="2" customFormat="1" ht="16.8" customHeight="1">
      <c r="A52" s="38"/>
      <c r="B52" s="44"/>
      <c r="C52" s="320" t="s">
        <v>111</v>
      </c>
      <c r="D52" s="321" t="s">
        <v>112</v>
      </c>
      <c r="E52" s="322" t="s">
        <v>1</v>
      </c>
      <c r="F52" s="323">
        <v>13.93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247</v>
      </c>
      <c r="E53" s="17" t="s">
        <v>1</v>
      </c>
      <c r="F53" s="325">
        <v>3.0350000000000001</v>
      </c>
      <c r="G53" s="38"/>
      <c r="H53" s="44"/>
    </row>
    <row r="54" s="2" customFormat="1" ht="16.8" customHeight="1">
      <c r="A54" s="38"/>
      <c r="B54" s="44"/>
      <c r="C54" s="324" t="s">
        <v>1</v>
      </c>
      <c r="D54" s="324" t="s">
        <v>248</v>
      </c>
      <c r="E54" s="17" t="s">
        <v>1</v>
      </c>
      <c r="F54" s="325">
        <v>2.5299999999999998</v>
      </c>
      <c r="G54" s="38"/>
      <c r="H54" s="44"/>
    </row>
    <row r="55" s="2" customFormat="1" ht="16.8" customHeight="1">
      <c r="A55" s="38"/>
      <c r="B55" s="44"/>
      <c r="C55" s="324" t="s">
        <v>1</v>
      </c>
      <c r="D55" s="324" t="s">
        <v>249</v>
      </c>
      <c r="E55" s="17" t="s">
        <v>1</v>
      </c>
      <c r="F55" s="325">
        <v>0.88700000000000001</v>
      </c>
      <c r="G55" s="38"/>
      <c r="H55" s="44"/>
    </row>
    <row r="56" s="2" customFormat="1" ht="16.8" customHeight="1">
      <c r="A56" s="38"/>
      <c r="B56" s="44"/>
      <c r="C56" s="324" t="s">
        <v>1</v>
      </c>
      <c r="D56" s="324" t="s">
        <v>250</v>
      </c>
      <c r="E56" s="17" t="s">
        <v>1</v>
      </c>
      <c r="F56" s="325">
        <v>1.9099999999999999</v>
      </c>
      <c r="G56" s="38"/>
      <c r="H56" s="44"/>
    </row>
    <row r="57" s="2" customFormat="1" ht="16.8" customHeight="1">
      <c r="A57" s="38"/>
      <c r="B57" s="44"/>
      <c r="C57" s="324" t="s">
        <v>1</v>
      </c>
      <c r="D57" s="324" t="s">
        <v>251</v>
      </c>
      <c r="E57" s="17" t="s">
        <v>1</v>
      </c>
      <c r="F57" s="325">
        <v>1.5600000000000001</v>
      </c>
      <c r="G57" s="38"/>
      <c r="H57" s="44"/>
    </row>
    <row r="58" s="2" customFormat="1" ht="16.8" customHeight="1">
      <c r="A58" s="38"/>
      <c r="B58" s="44"/>
      <c r="C58" s="324" t="s">
        <v>1</v>
      </c>
      <c r="D58" s="324" t="s">
        <v>252</v>
      </c>
      <c r="E58" s="17" t="s">
        <v>1</v>
      </c>
      <c r="F58" s="325">
        <v>2.0009999999999999</v>
      </c>
      <c r="G58" s="38"/>
      <c r="H58" s="44"/>
    </row>
    <row r="59" s="2" customFormat="1" ht="16.8" customHeight="1">
      <c r="A59" s="38"/>
      <c r="B59" s="44"/>
      <c r="C59" s="324" t="s">
        <v>1</v>
      </c>
      <c r="D59" s="324" t="s">
        <v>253</v>
      </c>
      <c r="E59" s="17" t="s">
        <v>1</v>
      </c>
      <c r="F59" s="325">
        <v>2.0070000000000001</v>
      </c>
      <c r="G59" s="38"/>
      <c r="H59" s="44"/>
    </row>
    <row r="60" s="2" customFormat="1" ht="16.8" customHeight="1">
      <c r="A60" s="38"/>
      <c r="B60" s="44"/>
      <c r="C60" s="324" t="s">
        <v>111</v>
      </c>
      <c r="D60" s="324" t="s">
        <v>183</v>
      </c>
      <c r="E60" s="17" t="s">
        <v>1</v>
      </c>
      <c r="F60" s="325">
        <v>13.93</v>
      </c>
      <c r="G60" s="38"/>
      <c r="H60" s="44"/>
    </row>
    <row r="61" s="2" customFormat="1" ht="16.8" customHeight="1">
      <c r="A61" s="38"/>
      <c r="B61" s="44"/>
      <c r="C61" s="326" t="s">
        <v>984</v>
      </c>
      <c r="D61" s="38"/>
      <c r="E61" s="38"/>
      <c r="F61" s="38"/>
      <c r="G61" s="38"/>
      <c r="H61" s="44"/>
    </row>
    <row r="62" s="2" customFormat="1" ht="16.8" customHeight="1">
      <c r="A62" s="38"/>
      <c r="B62" s="44"/>
      <c r="C62" s="324" t="s">
        <v>244</v>
      </c>
      <c r="D62" s="324" t="s">
        <v>245</v>
      </c>
      <c r="E62" s="17" t="s">
        <v>186</v>
      </c>
      <c r="F62" s="325">
        <v>13.93</v>
      </c>
      <c r="G62" s="38"/>
      <c r="H62" s="44"/>
    </row>
    <row r="63" s="2" customFormat="1" ht="16.8" customHeight="1">
      <c r="A63" s="38"/>
      <c r="B63" s="44"/>
      <c r="C63" s="324" t="s">
        <v>317</v>
      </c>
      <c r="D63" s="324" t="s">
        <v>318</v>
      </c>
      <c r="E63" s="17" t="s">
        <v>186</v>
      </c>
      <c r="F63" s="325">
        <v>405.48000000000002</v>
      </c>
      <c r="G63" s="38"/>
      <c r="H63" s="44"/>
    </row>
    <row r="64" s="2" customFormat="1" ht="16.8" customHeight="1">
      <c r="A64" s="38"/>
      <c r="B64" s="44"/>
      <c r="C64" s="320" t="s">
        <v>115</v>
      </c>
      <c r="D64" s="321" t="s">
        <v>116</v>
      </c>
      <c r="E64" s="322" t="s">
        <v>1</v>
      </c>
      <c r="F64" s="323">
        <v>371.92500000000001</v>
      </c>
      <c r="G64" s="38"/>
      <c r="H64" s="44"/>
    </row>
    <row r="65" s="2" customFormat="1">
      <c r="A65" s="38"/>
      <c r="B65" s="44"/>
      <c r="C65" s="324" t="s">
        <v>115</v>
      </c>
      <c r="D65" s="324" t="s">
        <v>281</v>
      </c>
      <c r="E65" s="17" t="s">
        <v>1</v>
      </c>
      <c r="F65" s="325">
        <v>371.92500000000001</v>
      </c>
      <c r="G65" s="38"/>
      <c r="H65" s="44"/>
    </row>
    <row r="66" s="2" customFormat="1" ht="16.8" customHeight="1">
      <c r="A66" s="38"/>
      <c r="B66" s="44"/>
      <c r="C66" s="326" t="s">
        <v>984</v>
      </c>
      <c r="D66" s="38"/>
      <c r="E66" s="38"/>
      <c r="F66" s="38"/>
      <c r="G66" s="38"/>
      <c r="H66" s="44"/>
    </row>
    <row r="67" s="2" customFormat="1" ht="16.8" customHeight="1">
      <c r="A67" s="38"/>
      <c r="B67" s="44"/>
      <c r="C67" s="324" t="s">
        <v>278</v>
      </c>
      <c r="D67" s="324" t="s">
        <v>279</v>
      </c>
      <c r="E67" s="17" t="s">
        <v>186</v>
      </c>
      <c r="F67" s="325">
        <v>371.92500000000001</v>
      </c>
      <c r="G67" s="38"/>
      <c r="H67" s="44"/>
    </row>
    <row r="68" s="2" customFormat="1" ht="16.8" customHeight="1">
      <c r="A68" s="38"/>
      <c r="B68" s="44"/>
      <c r="C68" s="324" t="s">
        <v>254</v>
      </c>
      <c r="D68" s="324" t="s">
        <v>255</v>
      </c>
      <c r="E68" s="17" t="s">
        <v>186</v>
      </c>
      <c r="F68" s="325">
        <v>111.578</v>
      </c>
      <c r="G68" s="38"/>
      <c r="H68" s="44"/>
    </row>
    <row r="69" s="2" customFormat="1" ht="16.8" customHeight="1">
      <c r="A69" s="38"/>
      <c r="B69" s="44"/>
      <c r="C69" s="324" t="s">
        <v>423</v>
      </c>
      <c r="D69" s="324" t="s">
        <v>424</v>
      </c>
      <c r="E69" s="17" t="s">
        <v>186</v>
      </c>
      <c r="F69" s="325">
        <v>371.92500000000001</v>
      </c>
      <c r="G69" s="38"/>
      <c r="H69" s="44"/>
    </row>
    <row r="70" s="2" customFormat="1" ht="16.8" customHeight="1">
      <c r="A70" s="38"/>
      <c r="B70" s="44"/>
      <c r="C70" s="324" t="s">
        <v>427</v>
      </c>
      <c r="D70" s="324" t="s">
        <v>428</v>
      </c>
      <c r="E70" s="17" t="s">
        <v>186</v>
      </c>
      <c r="F70" s="325">
        <v>111.578</v>
      </c>
      <c r="G70" s="38"/>
      <c r="H70" s="44"/>
    </row>
    <row r="71" s="2" customFormat="1" ht="16.8" customHeight="1">
      <c r="A71" s="38"/>
      <c r="B71" s="44"/>
      <c r="C71" s="324" t="s">
        <v>432</v>
      </c>
      <c r="D71" s="324" t="s">
        <v>433</v>
      </c>
      <c r="E71" s="17" t="s">
        <v>186</v>
      </c>
      <c r="F71" s="325">
        <v>223.155</v>
      </c>
      <c r="G71" s="38"/>
      <c r="H71" s="44"/>
    </row>
    <row r="72" s="2" customFormat="1">
      <c r="A72" s="38"/>
      <c r="B72" s="44"/>
      <c r="C72" s="324" t="s">
        <v>274</v>
      </c>
      <c r="D72" s="324" t="s">
        <v>275</v>
      </c>
      <c r="E72" s="17" t="s">
        <v>186</v>
      </c>
      <c r="F72" s="325">
        <v>371.92500000000001</v>
      </c>
      <c r="G72" s="38"/>
      <c r="H72" s="44"/>
    </row>
    <row r="73" s="2" customFormat="1" ht="16.8" customHeight="1">
      <c r="A73" s="38"/>
      <c r="B73" s="44"/>
      <c r="C73" s="320" t="s">
        <v>100</v>
      </c>
      <c r="D73" s="321" t="s">
        <v>100</v>
      </c>
      <c r="E73" s="322" t="s">
        <v>1</v>
      </c>
      <c r="F73" s="323">
        <v>73.359999999999999</v>
      </c>
      <c r="G73" s="38"/>
      <c r="H73" s="44"/>
    </row>
    <row r="74" s="2" customFormat="1" ht="16.8" customHeight="1">
      <c r="A74" s="38"/>
      <c r="B74" s="44"/>
      <c r="C74" s="324" t="s">
        <v>100</v>
      </c>
      <c r="D74" s="324" t="s">
        <v>188</v>
      </c>
      <c r="E74" s="17" t="s">
        <v>1</v>
      </c>
      <c r="F74" s="325">
        <v>73.359999999999999</v>
      </c>
      <c r="G74" s="38"/>
      <c r="H74" s="44"/>
    </row>
    <row r="75" s="2" customFormat="1" ht="16.8" customHeight="1">
      <c r="A75" s="38"/>
      <c r="B75" s="44"/>
      <c r="C75" s="326" t="s">
        <v>984</v>
      </c>
      <c r="D75" s="38"/>
      <c r="E75" s="38"/>
      <c r="F75" s="38"/>
      <c r="G75" s="38"/>
      <c r="H75" s="44"/>
    </row>
    <row r="76" s="2" customFormat="1" ht="16.8" customHeight="1">
      <c r="A76" s="38"/>
      <c r="B76" s="44"/>
      <c r="C76" s="324" t="s">
        <v>184</v>
      </c>
      <c r="D76" s="324" t="s">
        <v>185</v>
      </c>
      <c r="E76" s="17" t="s">
        <v>186</v>
      </c>
      <c r="F76" s="325">
        <v>73.359999999999999</v>
      </c>
      <c r="G76" s="38"/>
      <c r="H76" s="44"/>
    </row>
    <row r="77" s="2" customFormat="1" ht="16.8" customHeight="1">
      <c r="A77" s="38"/>
      <c r="B77" s="44"/>
      <c r="C77" s="324" t="s">
        <v>209</v>
      </c>
      <c r="D77" s="324" t="s">
        <v>210</v>
      </c>
      <c r="E77" s="17" t="s">
        <v>186</v>
      </c>
      <c r="F77" s="325">
        <v>139.53999999999999</v>
      </c>
      <c r="G77" s="38"/>
      <c r="H77" s="44"/>
    </row>
    <row r="78" s="2" customFormat="1" ht="16.8" customHeight="1">
      <c r="A78" s="38"/>
      <c r="B78" s="44"/>
      <c r="C78" s="324" t="s">
        <v>241</v>
      </c>
      <c r="D78" s="324" t="s">
        <v>242</v>
      </c>
      <c r="E78" s="17" t="s">
        <v>186</v>
      </c>
      <c r="F78" s="325">
        <v>139.53999999999999</v>
      </c>
      <c r="G78" s="38"/>
      <c r="H78" s="44"/>
    </row>
    <row r="79" s="2" customFormat="1" ht="16.8" customHeight="1">
      <c r="A79" s="38"/>
      <c r="B79" s="44"/>
      <c r="C79" s="324" t="s">
        <v>448</v>
      </c>
      <c r="D79" s="324" t="s">
        <v>449</v>
      </c>
      <c r="E79" s="17" t="s">
        <v>186</v>
      </c>
      <c r="F79" s="325">
        <v>658.45000000000005</v>
      </c>
      <c r="G79" s="38"/>
      <c r="H79" s="44"/>
    </row>
    <row r="80" s="2" customFormat="1" ht="16.8" customHeight="1">
      <c r="A80" s="38"/>
      <c r="B80" s="44"/>
      <c r="C80" s="320" t="s">
        <v>105</v>
      </c>
      <c r="D80" s="321" t="s">
        <v>106</v>
      </c>
      <c r="E80" s="322" t="s">
        <v>1</v>
      </c>
      <c r="F80" s="323">
        <v>50.590000000000003</v>
      </c>
      <c r="G80" s="38"/>
      <c r="H80" s="44"/>
    </row>
    <row r="81" s="2" customFormat="1" ht="16.8" customHeight="1">
      <c r="A81" s="38"/>
      <c r="B81" s="44"/>
      <c r="C81" s="324" t="s">
        <v>105</v>
      </c>
      <c r="D81" s="324" t="s">
        <v>315</v>
      </c>
      <c r="E81" s="17" t="s">
        <v>1</v>
      </c>
      <c r="F81" s="325">
        <v>50.590000000000003</v>
      </c>
      <c r="G81" s="38"/>
      <c r="H81" s="44"/>
    </row>
    <row r="82" s="2" customFormat="1" ht="16.8" customHeight="1">
      <c r="A82" s="38"/>
      <c r="B82" s="44"/>
      <c r="C82" s="326" t="s">
        <v>984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324" t="s">
        <v>312</v>
      </c>
      <c r="D83" s="324" t="s">
        <v>313</v>
      </c>
      <c r="E83" s="17" t="s">
        <v>186</v>
      </c>
      <c r="F83" s="325">
        <v>101.18000000000001</v>
      </c>
      <c r="G83" s="38"/>
      <c r="H83" s="44"/>
    </row>
    <row r="84" s="2" customFormat="1" ht="16.8" customHeight="1">
      <c r="A84" s="38"/>
      <c r="B84" s="44"/>
      <c r="C84" s="324" t="s">
        <v>232</v>
      </c>
      <c r="D84" s="324" t="s">
        <v>233</v>
      </c>
      <c r="E84" s="17" t="s">
        <v>186</v>
      </c>
      <c r="F84" s="325">
        <v>101.18000000000001</v>
      </c>
      <c r="G84" s="38"/>
      <c r="H84" s="44"/>
    </row>
    <row r="85" s="2" customFormat="1" ht="16.8" customHeight="1">
      <c r="A85" s="38"/>
      <c r="B85" s="44"/>
      <c r="C85" s="324" t="s">
        <v>448</v>
      </c>
      <c r="D85" s="324" t="s">
        <v>449</v>
      </c>
      <c r="E85" s="17" t="s">
        <v>186</v>
      </c>
      <c r="F85" s="325">
        <v>658.45000000000005</v>
      </c>
      <c r="G85" s="38"/>
      <c r="H85" s="44"/>
    </row>
    <row r="86" s="2" customFormat="1" ht="16.8" customHeight="1">
      <c r="A86" s="38"/>
      <c r="B86" s="44"/>
      <c r="C86" s="320" t="s">
        <v>108</v>
      </c>
      <c r="D86" s="321" t="s">
        <v>109</v>
      </c>
      <c r="E86" s="322" t="s">
        <v>1</v>
      </c>
      <c r="F86" s="323">
        <v>405.48000000000002</v>
      </c>
      <c r="G86" s="38"/>
      <c r="H86" s="44"/>
    </row>
    <row r="87" s="2" customFormat="1" ht="16.8" customHeight="1">
      <c r="A87" s="38"/>
      <c r="B87" s="44"/>
      <c r="C87" s="324" t="s">
        <v>108</v>
      </c>
      <c r="D87" s="324" t="s">
        <v>321</v>
      </c>
      <c r="E87" s="17" t="s">
        <v>1</v>
      </c>
      <c r="F87" s="325">
        <v>405.48000000000002</v>
      </c>
      <c r="G87" s="38"/>
      <c r="H87" s="44"/>
    </row>
    <row r="88" s="2" customFormat="1" ht="16.8" customHeight="1">
      <c r="A88" s="38"/>
      <c r="B88" s="44"/>
      <c r="C88" s="326" t="s">
        <v>984</v>
      </c>
      <c r="D88" s="38"/>
      <c r="E88" s="38"/>
      <c r="F88" s="38"/>
      <c r="G88" s="38"/>
      <c r="H88" s="44"/>
    </row>
    <row r="89" s="2" customFormat="1" ht="16.8" customHeight="1">
      <c r="A89" s="38"/>
      <c r="B89" s="44"/>
      <c r="C89" s="324" t="s">
        <v>317</v>
      </c>
      <c r="D89" s="324" t="s">
        <v>318</v>
      </c>
      <c r="E89" s="17" t="s">
        <v>186</v>
      </c>
      <c r="F89" s="325">
        <v>405.48000000000002</v>
      </c>
      <c r="G89" s="38"/>
      <c r="H89" s="44"/>
    </row>
    <row r="90" s="2" customFormat="1" ht="16.8" customHeight="1">
      <c r="A90" s="38"/>
      <c r="B90" s="44"/>
      <c r="C90" s="324" t="s">
        <v>237</v>
      </c>
      <c r="D90" s="324" t="s">
        <v>238</v>
      </c>
      <c r="E90" s="17" t="s">
        <v>186</v>
      </c>
      <c r="F90" s="325">
        <v>405.48000000000002</v>
      </c>
      <c r="G90" s="38"/>
      <c r="H90" s="44"/>
    </row>
    <row r="91" s="2" customFormat="1" ht="16.8" customHeight="1">
      <c r="A91" s="38"/>
      <c r="B91" s="44"/>
      <c r="C91" s="324" t="s">
        <v>448</v>
      </c>
      <c r="D91" s="324" t="s">
        <v>449</v>
      </c>
      <c r="E91" s="17" t="s">
        <v>186</v>
      </c>
      <c r="F91" s="325">
        <v>658.45000000000005</v>
      </c>
      <c r="G91" s="38"/>
      <c r="H91" s="44"/>
    </row>
    <row r="92" s="2" customFormat="1" ht="16.8" customHeight="1">
      <c r="A92" s="38"/>
      <c r="B92" s="44"/>
      <c r="C92" s="320" t="s">
        <v>128</v>
      </c>
      <c r="D92" s="321" t="s">
        <v>129</v>
      </c>
      <c r="E92" s="322" t="s">
        <v>1</v>
      </c>
      <c r="F92" s="323">
        <v>23.039999999999999</v>
      </c>
      <c r="G92" s="38"/>
      <c r="H92" s="44"/>
    </row>
    <row r="93" s="2" customFormat="1" ht="16.8" customHeight="1">
      <c r="A93" s="38"/>
      <c r="B93" s="44"/>
      <c r="C93" s="324" t="s">
        <v>128</v>
      </c>
      <c r="D93" s="324" t="s">
        <v>413</v>
      </c>
      <c r="E93" s="17" t="s">
        <v>1</v>
      </c>
      <c r="F93" s="325">
        <v>23.039999999999999</v>
      </c>
      <c r="G93" s="38"/>
      <c r="H93" s="44"/>
    </row>
    <row r="94" s="2" customFormat="1" ht="16.8" customHeight="1">
      <c r="A94" s="38"/>
      <c r="B94" s="44"/>
      <c r="C94" s="326" t="s">
        <v>984</v>
      </c>
      <c r="D94" s="38"/>
      <c r="E94" s="38"/>
      <c r="F94" s="38"/>
      <c r="G94" s="38"/>
      <c r="H94" s="44"/>
    </row>
    <row r="95" s="2" customFormat="1" ht="16.8" customHeight="1">
      <c r="A95" s="38"/>
      <c r="B95" s="44"/>
      <c r="C95" s="324" t="s">
        <v>410</v>
      </c>
      <c r="D95" s="324" t="s">
        <v>411</v>
      </c>
      <c r="E95" s="17" t="s">
        <v>186</v>
      </c>
      <c r="F95" s="325">
        <v>23.039999999999999</v>
      </c>
      <c r="G95" s="38"/>
      <c r="H95" s="44"/>
    </row>
    <row r="96" s="2" customFormat="1" ht="16.8" customHeight="1">
      <c r="A96" s="38"/>
      <c r="B96" s="44"/>
      <c r="C96" s="324" t="s">
        <v>415</v>
      </c>
      <c r="D96" s="324" t="s">
        <v>416</v>
      </c>
      <c r="E96" s="17" t="s">
        <v>186</v>
      </c>
      <c r="F96" s="325">
        <v>23.039999999999999</v>
      </c>
      <c r="G96" s="38"/>
      <c r="H96" s="44"/>
    </row>
    <row r="97" s="2" customFormat="1" ht="16.8" customHeight="1">
      <c r="A97" s="38"/>
      <c r="B97" s="44"/>
      <c r="C97" s="320" t="s">
        <v>131</v>
      </c>
      <c r="D97" s="321" t="s">
        <v>132</v>
      </c>
      <c r="E97" s="322" t="s">
        <v>1</v>
      </c>
      <c r="F97" s="323">
        <v>23.039999999999999</v>
      </c>
      <c r="G97" s="38"/>
      <c r="H97" s="44"/>
    </row>
    <row r="98" s="2" customFormat="1" ht="16.8" customHeight="1">
      <c r="A98" s="38"/>
      <c r="B98" s="44"/>
      <c r="C98" s="324" t="s">
        <v>1</v>
      </c>
      <c r="D98" s="324" t="s">
        <v>128</v>
      </c>
      <c r="E98" s="17" t="s">
        <v>1</v>
      </c>
      <c r="F98" s="325">
        <v>23.039999999999999</v>
      </c>
      <c r="G98" s="38"/>
      <c r="H98" s="44"/>
    </row>
    <row r="99" s="2" customFormat="1" ht="16.8" customHeight="1">
      <c r="A99" s="38"/>
      <c r="B99" s="44"/>
      <c r="C99" s="324" t="s">
        <v>131</v>
      </c>
      <c r="D99" s="324" t="s">
        <v>183</v>
      </c>
      <c r="E99" s="17" t="s">
        <v>1</v>
      </c>
      <c r="F99" s="325">
        <v>23.039999999999999</v>
      </c>
      <c r="G99" s="38"/>
      <c r="H99" s="44"/>
    </row>
    <row r="100" s="2" customFormat="1" ht="16.8" customHeight="1">
      <c r="A100" s="38"/>
      <c r="B100" s="44"/>
      <c r="C100" s="326" t="s">
        <v>984</v>
      </c>
      <c r="D100" s="38"/>
      <c r="E100" s="38"/>
      <c r="F100" s="38"/>
      <c r="G100" s="38"/>
      <c r="H100" s="44"/>
    </row>
    <row r="101" s="2" customFormat="1" ht="16.8" customHeight="1">
      <c r="A101" s="38"/>
      <c r="B101" s="44"/>
      <c r="C101" s="324" t="s">
        <v>415</v>
      </c>
      <c r="D101" s="324" t="s">
        <v>416</v>
      </c>
      <c r="E101" s="17" t="s">
        <v>186</v>
      </c>
      <c r="F101" s="325">
        <v>23.039999999999999</v>
      </c>
      <c r="G101" s="38"/>
      <c r="H101" s="44"/>
    </row>
    <row r="102" s="2" customFormat="1" ht="16.8" customHeight="1">
      <c r="A102" s="38"/>
      <c r="B102" s="44"/>
      <c r="C102" s="324" t="s">
        <v>419</v>
      </c>
      <c r="D102" s="324" t="s">
        <v>420</v>
      </c>
      <c r="E102" s="17" t="s">
        <v>186</v>
      </c>
      <c r="F102" s="325">
        <v>23.039999999999999</v>
      </c>
      <c r="G102" s="38"/>
      <c r="H102" s="44"/>
    </row>
    <row r="103" s="2" customFormat="1" ht="26.4" customHeight="1">
      <c r="A103" s="38"/>
      <c r="B103" s="44"/>
      <c r="C103" s="319" t="s">
        <v>985</v>
      </c>
      <c r="D103" s="319" t="s">
        <v>89</v>
      </c>
      <c r="E103" s="38"/>
      <c r="F103" s="38"/>
      <c r="G103" s="38"/>
      <c r="H103" s="44"/>
    </row>
    <row r="104" s="2" customFormat="1" ht="16.8" customHeight="1">
      <c r="A104" s="38"/>
      <c r="B104" s="44"/>
      <c r="C104" s="320" t="s">
        <v>467</v>
      </c>
      <c r="D104" s="321" t="s">
        <v>467</v>
      </c>
      <c r="E104" s="322" t="s">
        <v>1</v>
      </c>
      <c r="F104" s="323">
        <v>16.920000000000002</v>
      </c>
      <c r="G104" s="38"/>
      <c r="H104" s="44"/>
    </row>
    <row r="105" s="2" customFormat="1" ht="16.8" customHeight="1">
      <c r="A105" s="38"/>
      <c r="B105" s="44"/>
      <c r="C105" s="324" t="s">
        <v>467</v>
      </c>
      <c r="D105" s="324" t="s">
        <v>625</v>
      </c>
      <c r="E105" s="17" t="s">
        <v>1</v>
      </c>
      <c r="F105" s="325">
        <v>16.920000000000002</v>
      </c>
      <c r="G105" s="38"/>
      <c r="H105" s="44"/>
    </row>
    <row r="106" s="2" customFormat="1" ht="16.8" customHeight="1">
      <c r="A106" s="38"/>
      <c r="B106" s="44"/>
      <c r="C106" s="326" t="s">
        <v>984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324" t="s">
        <v>622</v>
      </c>
      <c r="D107" s="324" t="s">
        <v>623</v>
      </c>
      <c r="E107" s="17" t="s">
        <v>172</v>
      </c>
      <c r="F107" s="325">
        <v>16.920000000000002</v>
      </c>
      <c r="G107" s="38"/>
      <c r="H107" s="44"/>
    </row>
    <row r="108" s="2" customFormat="1" ht="16.8" customHeight="1">
      <c r="A108" s="38"/>
      <c r="B108" s="44"/>
      <c r="C108" s="324" t="s">
        <v>517</v>
      </c>
      <c r="D108" s="324" t="s">
        <v>518</v>
      </c>
      <c r="E108" s="17" t="s">
        <v>186</v>
      </c>
      <c r="F108" s="325">
        <v>2.5379999999999998</v>
      </c>
      <c r="G108" s="38"/>
      <c r="H108" s="44"/>
    </row>
    <row r="109" s="2" customFormat="1" ht="16.8" customHeight="1">
      <c r="A109" s="38"/>
      <c r="B109" s="44"/>
      <c r="C109" s="324" t="s">
        <v>626</v>
      </c>
      <c r="D109" s="324" t="s">
        <v>627</v>
      </c>
      <c r="E109" s="17" t="s">
        <v>172</v>
      </c>
      <c r="F109" s="325">
        <v>16.920000000000002</v>
      </c>
      <c r="G109" s="38"/>
      <c r="H109" s="44"/>
    </row>
    <row r="110" s="2" customFormat="1" ht="16.8" customHeight="1">
      <c r="A110" s="38"/>
      <c r="B110" s="44"/>
      <c r="C110" s="324" t="s">
        <v>645</v>
      </c>
      <c r="D110" s="324" t="s">
        <v>646</v>
      </c>
      <c r="E110" s="17" t="s">
        <v>172</v>
      </c>
      <c r="F110" s="325">
        <v>16.920000000000002</v>
      </c>
      <c r="G110" s="38"/>
      <c r="H110" s="44"/>
    </row>
    <row r="111" s="2" customFormat="1" ht="16.8" customHeight="1">
      <c r="A111" s="38"/>
      <c r="B111" s="44"/>
      <c r="C111" s="324" t="s">
        <v>648</v>
      </c>
      <c r="D111" s="324" t="s">
        <v>649</v>
      </c>
      <c r="E111" s="17" t="s">
        <v>261</v>
      </c>
      <c r="F111" s="325">
        <v>33.840000000000003</v>
      </c>
      <c r="G111" s="38"/>
      <c r="H111" s="44"/>
    </row>
    <row r="112" s="2" customFormat="1" ht="16.8" customHeight="1">
      <c r="A112" s="38"/>
      <c r="B112" s="44"/>
      <c r="C112" s="324" t="s">
        <v>629</v>
      </c>
      <c r="D112" s="324" t="s">
        <v>630</v>
      </c>
      <c r="E112" s="17" t="s">
        <v>186</v>
      </c>
      <c r="F112" s="325">
        <v>2.0299999999999998</v>
      </c>
      <c r="G112" s="38"/>
      <c r="H112" s="44"/>
    </row>
    <row r="113" s="2" customFormat="1" ht="16.8" customHeight="1">
      <c r="A113" s="38"/>
      <c r="B113" s="44"/>
      <c r="C113" s="320" t="s">
        <v>476</v>
      </c>
      <c r="D113" s="321" t="s">
        <v>476</v>
      </c>
      <c r="E113" s="322" t="s">
        <v>1</v>
      </c>
      <c r="F113" s="323">
        <v>11.699999999999999</v>
      </c>
      <c r="G113" s="38"/>
      <c r="H113" s="44"/>
    </row>
    <row r="114" s="2" customFormat="1" ht="16.8" customHeight="1">
      <c r="A114" s="38"/>
      <c r="B114" s="44"/>
      <c r="C114" s="324" t="s">
        <v>476</v>
      </c>
      <c r="D114" s="324" t="s">
        <v>683</v>
      </c>
      <c r="E114" s="17" t="s">
        <v>1</v>
      </c>
      <c r="F114" s="325">
        <v>11.699999999999999</v>
      </c>
      <c r="G114" s="38"/>
      <c r="H114" s="44"/>
    </row>
    <row r="115" s="2" customFormat="1" ht="16.8" customHeight="1">
      <c r="A115" s="38"/>
      <c r="B115" s="44"/>
      <c r="C115" s="326" t="s">
        <v>984</v>
      </c>
      <c r="D115" s="38"/>
      <c r="E115" s="38"/>
      <c r="F115" s="38"/>
      <c r="G115" s="38"/>
      <c r="H115" s="44"/>
    </row>
    <row r="116" s="2" customFormat="1" ht="16.8" customHeight="1">
      <c r="A116" s="38"/>
      <c r="B116" s="44"/>
      <c r="C116" s="324" t="s">
        <v>680</v>
      </c>
      <c r="D116" s="324" t="s">
        <v>681</v>
      </c>
      <c r="E116" s="17" t="s">
        <v>186</v>
      </c>
      <c r="F116" s="325">
        <v>15.199999999999999</v>
      </c>
      <c r="G116" s="38"/>
      <c r="H116" s="44"/>
    </row>
    <row r="117" s="2" customFormat="1" ht="16.8" customHeight="1">
      <c r="A117" s="38"/>
      <c r="B117" s="44"/>
      <c r="C117" s="324" t="s">
        <v>669</v>
      </c>
      <c r="D117" s="324" t="s">
        <v>670</v>
      </c>
      <c r="E117" s="17" t="s">
        <v>186</v>
      </c>
      <c r="F117" s="325">
        <v>2.9249999999999998</v>
      </c>
      <c r="G117" s="38"/>
      <c r="H117" s="44"/>
    </row>
    <row r="118" s="2" customFormat="1" ht="16.8" customHeight="1">
      <c r="A118" s="38"/>
      <c r="B118" s="44"/>
      <c r="C118" s="320" t="s">
        <v>479</v>
      </c>
      <c r="D118" s="321" t="s">
        <v>480</v>
      </c>
      <c r="E118" s="322" t="s">
        <v>1</v>
      </c>
      <c r="F118" s="323">
        <v>2.9249999999999998</v>
      </c>
      <c r="G118" s="38"/>
      <c r="H118" s="44"/>
    </row>
    <row r="119" s="2" customFormat="1" ht="16.8" customHeight="1">
      <c r="A119" s="38"/>
      <c r="B119" s="44"/>
      <c r="C119" s="324" t="s">
        <v>479</v>
      </c>
      <c r="D119" s="324" t="s">
        <v>672</v>
      </c>
      <c r="E119" s="17" t="s">
        <v>1</v>
      </c>
      <c r="F119" s="325">
        <v>2.9249999999999998</v>
      </c>
      <c r="G119" s="38"/>
      <c r="H119" s="44"/>
    </row>
    <row r="120" s="2" customFormat="1" ht="16.8" customHeight="1">
      <c r="A120" s="38"/>
      <c r="B120" s="44"/>
      <c r="C120" s="326" t="s">
        <v>984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324" t="s">
        <v>669</v>
      </c>
      <c r="D121" s="324" t="s">
        <v>670</v>
      </c>
      <c r="E121" s="17" t="s">
        <v>186</v>
      </c>
      <c r="F121" s="325">
        <v>2.9249999999999998</v>
      </c>
      <c r="G121" s="38"/>
      <c r="H121" s="44"/>
    </row>
    <row r="122" s="2" customFormat="1" ht="16.8" customHeight="1">
      <c r="A122" s="38"/>
      <c r="B122" s="44"/>
      <c r="C122" s="324" t="s">
        <v>401</v>
      </c>
      <c r="D122" s="324" t="s">
        <v>402</v>
      </c>
      <c r="E122" s="17" t="s">
        <v>186</v>
      </c>
      <c r="F122" s="325">
        <v>4.0670000000000002</v>
      </c>
      <c r="G122" s="38"/>
      <c r="H122" s="44"/>
    </row>
    <row r="123" s="2" customFormat="1" ht="16.8" customHeight="1">
      <c r="A123" s="38"/>
      <c r="B123" s="44"/>
      <c r="C123" s="324" t="s">
        <v>677</v>
      </c>
      <c r="D123" s="324" t="s">
        <v>678</v>
      </c>
      <c r="E123" s="17" t="s">
        <v>186</v>
      </c>
      <c r="F123" s="325">
        <v>2.9249999999999998</v>
      </c>
      <c r="G123" s="38"/>
      <c r="H123" s="44"/>
    </row>
    <row r="124" s="2" customFormat="1" ht="16.8" customHeight="1">
      <c r="A124" s="38"/>
      <c r="B124" s="44"/>
      <c r="C124" s="320" t="s">
        <v>495</v>
      </c>
      <c r="D124" s="321" t="s">
        <v>496</v>
      </c>
      <c r="E124" s="322" t="s">
        <v>1</v>
      </c>
      <c r="F124" s="323">
        <v>10</v>
      </c>
      <c r="G124" s="38"/>
      <c r="H124" s="44"/>
    </row>
    <row r="125" s="2" customFormat="1" ht="16.8" customHeight="1">
      <c r="A125" s="38"/>
      <c r="B125" s="44"/>
      <c r="C125" s="324" t="s">
        <v>495</v>
      </c>
      <c r="D125" s="324" t="s">
        <v>704</v>
      </c>
      <c r="E125" s="17" t="s">
        <v>1</v>
      </c>
      <c r="F125" s="325">
        <v>10</v>
      </c>
      <c r="G125" s="38"/>
      <c r="H125" s="44"/>
    </row>
    <row r="126" s="2" customFormat="1" ht="16.8" customHeight="1">
      <c r="A126" s="38"/>
      <c r="B126" s="44"/>
      <c r="C126" s="326" t="s">
        <v>984</v>
      </c>
      <c r="D126" s="38"/>
      <c r="E126" s="38"/>
      <c r="F126" s="38"/>
      <c r="G126" s="38"/>
      <c r="H126" s="44"/>
    </row>
    <row r="127" s="2" customFormat="1" ht="16.8" customHeight="1">
      <c r="A127" s="38"/>
      <c r="B127" s="44"/>
      <c r="C127" s="324" t="s">
        <v>701</v>
      </c>
      <c r="D127" s="324" t="s">
        <v>702</v>
      </c>
      <c r="E127" s="17" t="s">
        <v>261</v>
      </c>
      <c r="F127" s="325">
        <v>10</v>
      </c>
      <c r="G127" s="38"/>
      <c r="H127" s="44"/>
    </row>
    <row r="128" s="2" customFormat="1" ht="16.8" customHeight="1">
      <c r="A128" s="38"/>
      <c r="B128" s="44"/>
      <c r="C128" s="324" t="s">
        <v>710</v>
      </c>
      <c r="D128" s="324" t="s">
        <v>711</v>
      </c>
      <c r="E128" s="17" t="s">
        <v>261</v>
      </c>
      <c r="F128" s="325">
        <v>10</v>
      </c>
      <c r="G128" s="38"/>
      <c r="H128" s="44"/>
    </row>
    <row r="129" s="2" customFormat="1" ht="16.8" customHeight="1">
      <c r="A129" s="38"/>
      <c r="B129" s="44"/>
      <c r="C129" s="320" t="s">
        <v>489</v>
      </c>
      <c r="D129" s="321" t="s">
        <v>490</v>
      </c>
      <c r="E129" s="322" t="s">
        <v>1</v>
      </c>
      <c r="F129" s="323">
        <v>21</v>
      </c>
      <c r="G129" s="38"/>
      <c r="H129" s="44"/>
    </row>
    <row r="130" s="2" customFormat="1" ht="16.8" customHeight="1">
      <c r="A130" s="38"/>
      <c r="B130" s="44"/>
      <c r="C130" s="324" t="s">
        <v>1</v>
      </c>
      <c r="D130" s="324" t="s">
        <v>698</v>
      </c>
      <c r="E130" s="17" t="s">
        <v>1</v>
      </c>
      <c r="F130" s="325">
        <v>17</v>
      </c>
      <c r="G130" s="38"/>
      <c r="H130" s="44"/>
    </row>
    <row r="131" s="2" customFormat="1" ht="16.8" customHeight="1">
      <c r="A131" s="38"/>
      <c r="B131" s="44"/>
      <c r="C131" s="324" t="s">
        <v>1</v>
      </c>
      <c r="D131" s="324" t="s">
        <v>699</v>
      </c>
      <c r="E131" s="17" t="s">
        <v>1</v>
      </c>
      <c r="F131" s="325">
        <v>4</v>
      </c>
      <c r="G131" s="38"/>
      <c r="H131" s="44"/>
    </row>
    <row r="132" s="2" customFormat="1" ht="16.8" customHeight="1">
      <c r="A132" s="38"/>
      <c r="B132" s="44"/>
      <c r="C132" s="324" t="s">
        <v>489</v>
      </c>
      <c r="D132" s="324" t="s">
        <v>183</v>
      </c>
      <c r="E132" s="17" t="s">
        <v>1</v>
      </c>
      <c r="F132" s="325">
        <v>21</v>
      </c>
      <c r="G132" s="38"/>
      <c r="H132" s="44"/>
    </row>
    <row r="133" s="2" customFormat="1" ht="16.8" customHeight="1">
      <c r="A133" s="38"/>
      <c r="B133" s="44"/>
      <c r="C133" s="326" t="s">
        <v>984</v>
      </c>
      <c r="D133" s="38"/>
      <c r="E133" s="38"/>
      <c r="F133" s="38"/>
      <c r="G133" s="38"/>
      <c r="H133" s="44"/>
    </row>
    <row r="134" s="2" customFormat="1" ht="16.8" customHeight="1">
      <c r="A134" s="38"/>
      <c r="B134" s="44"/>
      <c r="C134" s="324" t="s">
        <v>695</v>
      </c>
      <c r="D134" s="324" t="s">
        <v>696</v>
      </c>
      <c r="E134" s="17" t="s">
        <v>172</v>
      </c>
      <c r="F134" s="325">
        <v>21</v>
      </c>
      <c r="G134" s="38"/>
      <c r="H134" s="44"/>
    </row>
    <row r="135" s="2" customFormat="1" ht="16.8" customHeight="1">
      <c r="A135" s="38"/>
      <c r="B135" s="44"/>
      <c r="C135" s="324" t="s">
        <v>706</v>
      </c>
      <c r="D135" s="324" t="s">
        <v>707</v>
      </c>
      <c r="E135" s="17" t="s">
        <v>172</v>
      </c>
      <c r="F135" s="325">
        <v>21</v>
      </c>
      <c r="G135" s="38"/>
      <c r="H135" s="44"/>
    </row>
    <row r="136" s="2" customFormat="1" ht="16.8" customHeight="1">
      <c r="A136" s="38"/>
      <c r="B136" s="44"/>
      <c r="C136" s="324" t="s">
        <v>714</v>
      </c>
      <c r="D136" s="324" t="s">
        <v>715</v>
      </c>
      <c r="E136" s="17" t="s">
        <v>172</v>
      </c>
      <c r="F136" s="325">
        <v>21</v>
      </c>
      <c r="G136" s="38"/>
      <c r="H136" s="44"/>
    </row>
    <row r="137" s="2" customFormat="1" ht="16.8" customHeight="1">
      <c r="A137" s="38"/>
      <c r="B137" s="44"/>
      <c r="C137" s="320" t="s">
        <v>474</v>
      </c>
      <c r="D137" s="321" t="s">
        <v>474</v>
      </c>
      <c r="E137" s="322" t="s">
        <v>1</v>
      </c>
      <c r="F137" s="323">
        <v>0</v>
      </c>
      <c r="G137" s="38"/>
      <c r="H137" s="44"/>
    </row>
    <row r="138" s="2" customFormat="1" ht="16.8" customHeight="1">
      <c r="A138" s="38"/>
      <c r="B138" s="44"/>
      <c r="C138" s="324" t="s">
        <v>474</v>
      </c>
      <c r="D138" s="324" t="s">
        <v>76</v>
      </c>
      <c r="E138" s="17" t="s">
        <v>1</v>
      </c>
      <c r="F138" s="325">
        <v>0</v>
      </c>
      <c r="G138" s="38"/>
      <c r="H138" s="44"/>
    </row>
    <row r="139" s="2" customFormat="1" ht="16.8" customHeight="1">
      <c r="A139" s="38"/>
      <c r="B139" s="44"/>
      <c r="C139" s="326" t="s">
        <v>984</v>
      </c>
      <c r="D139" s="38"/>
      <c r="E139" s="38"/>
      <c r="F139" s="38"/>
      <c r="G139" s="38"/>
      <c r="H139" s="44"/>
    </row>
    <row r="140" s="2" customFormat="1" ht="16.8" customHeight="1">
      <c r="A140" s="38"/>
      <c r="B140" s="44"/>
      <c r="C140" s="324" t="s">
        <v>584</v>
      </c>
      <c r="D140" s="324" t="s">
        <v>585</v>
      </c>
      <c r="E140" s="17" t="s">
        <v>186</v>
      </c>
      <c r="F140" s="325">
        <v>0</v>
      </c>
      <c r="G140" s="38"/>
      <c r="H140" s="44"/>
    </row>
    <row r="141" s="2" customFormat="1" ht="16.8" customHeight="1">
      <c r="A141" s="38"/>
      <c r="B141" s="44"/>
      <c r="C141" s="324" t="s">
        <v>764</v>
      </c>
      <c r="D141" s="324" t="s">
        <v>765</v>
      </c>
      <c r="E141" s="17" t="s">
        <v>186</v>
      </c>
      <c r="F141" s="325">
        <v>79.995000000000005</v>
      </c>
      <c r="G141" s="38"/>
      <c r="H141" s="44"/>
    </row>
    <row r="142" s="2" customFormat="1" ht="16.8" customHeight="1">
      <c r="A142" s="38"/>
      <c r="B142" s="44"/>
      <c r="C142" s="320" t="s">
        <v>470</v>
      </c>
      <c r="D142" s="321" t="s">
        <v>470</v>
      </c>
      <c r="E142" s="322" t="s">
        <v>1</v>
      </c>
      <c r="F142" s="323">
        <v>29.585000000000001</v>
      </c>
      <c r="G142" s="38"/>
      <c r="H142" s="44"/>
    </row>
    <row r="143" s="2" customFormat="1" ht="16.8" customHeight="1">
      <c r="A143" s="38"/>
      <c r="B143" s="44"/>
      <c r="C143" s="324" t="s">
        <v>1</v>
      </c>
      <c r="D143" s="324" t="s">
        <v>540</v>
      </c>
      <c r="E143" s="17" t="s">
        <v>1</v>
      </c>
      <c r="F143" s="325">
        <v>12.42</v>
      </c>
      <c r="G143" s="38"/>
      <c r="H143" s="44"/>
    </row>
    <row r="144" s="2" customFormat="1" ht="16.8" customHeight="1">
      <c r="A144" s="38"/>
      <c r="B144" s="44"/>
      <c r="C144" s="324" t="s">
        <v>1</v>
      </c>
      <c r="D144" s="324" t="s">
        <v>541</v>
      </c>
      <c r="E144" s="17" t="s">
        <v>1</v>
      </c>
      <c r="F144" s="325">
        <v>7.085</v>
      </c>
      <c r="G144" s="38"/>
      <c r="H144" s="44"/>
    </row>
    <row r="145" s="2" customFormat="1" ht="16.8" customHeight="1">
      <c r="A145" s="38"/>
      <c r="B145" s="44"/>
      <c r="C145" s="324" t="s">
        <v>1</v>
      </c>
      <c r="D145" s="324" t="s">
        <v>542</v>
      </c>
      <c r="E145" s="17" t="s">
        <v>1</v>
      </c>
      <c r="F145" s="325">
        <v>10.08</v>
      </c>
      <c r="G145" s="38"/>
      <c r="H145" s="44"/>
    </row>
    <row r="146" s="2" customFormat="1" ht="16.8" customHeight="1">
      <c r="A146" s="38"/>
      <c r="B146" s="44"/>
      <c r="C146" s="324" t="s">
        <v>470</v>
      </c>
      <c r="D146" s="324" t="s">
        <v>183</v>
      </c>
      <c r="E146" s="17" t="s">
        <v>1</v>
      </c>
      <c r="F146" s="325">
        <v>29.585000000000001</v>
      </c>
      <c r="G146" s="38"/>
      <c r="H146" s="44"/>
    </row>
    <row r="147" s="2" customFormat="1" ht="16.8" customHeight="1">
      <c r="A147" s="38"/>
      <c r="B147" s="44"/>
      <c r="C147" s="326" t="s">
        <v>984</v>
      </c>
      <c r="D147" s="38"/>
      <c r="E147" s="38"/>
      <c r="F147" s="38"/>
      <c r="G147" s="38"/>
      <c r="H147" s="44"/>
    </row>
    <row r="148" s="2" customFormat="1" ht="16.8" customHeight="1">
      <c r="A148" s="38"/>
      <c r="B148" s="44"/>
      <c r="C148" s="324" t="s">
        <v>278</v>
      </c>
      <c r="D148" s="324" t="s">
        <v>279</v>
      </c>
      <c r="E148" s="17" t="s">
        <v>186</v>
      </c>
      <c r="F148" s="325">
        <v>29.585000000000001</v>
      </c>
      <c r="G148" s="38"/>
      <c r="H148" s="44"/>
    </row>
    <row r="149" s="2" customFormat="1" ht="16.8" customHeight="1">
      <c r="A149" s="38"/>
      <c r="B149" s="44"/>
      <c r="C149" s="324" t="s">
        <v>529</v>
      </c>
      <c r="D149" s="324" t="s">
        <v>530</v>
      </c>
      <c r="E149" s="17" t="s">
        <v>186</v>
      </c>
      <c r="F149" s="325">
        <v>29.585000000000001</v>
      </c>
      <c r="G149" s="38"/>
      <c r="H149" s="44"/>
    </row>
    <row r="150" s="2" customFormat="1" ht="16.8" customHeight="1">
      <c r="A150" s="38"/>
      <c r="B150" s="44"/>
      <c r="C150" s="324" t="s">
        <v>439</v>
      </c>
      <c r="D150" s="324" t="s">
        <v>440</v>
      </c>
      <c r="E150" s="17" t="s">
        <v>186</v>
      </c>
      <c r="F150" s="325">
        <v>83.863</v>
      </c>
      <c r="G150" s="38"/>
      <c r="H150" s="44"/>
    </row>
    <row r="151" s="2" customFormat="1">
      <c r="A151" s="38"/>
      <c r="B151" s="44"/>
      <c r="C151" s="324" t="s">
        <v>274</v>
      </c>
      <c r="D151" s="324" t="s">
        <v>275</v>
      </c>
      <c r="E151" s="17" t="s">
        <v>186</v>
      </c>
      <c r="F151" s="325">
        <v>29.585000000000001</v>
      </c>
      <c r="G151" s="38"/>
      <c r="H151" s="44"/>
    </row>
    <row r="152" s="2" customFormat="1" ht="16.8" customHeight="1">
      <c r="A152" s="38"/>
      <c r="B152" s="44"/>
      <c r="C152" s="320" t="s">
        <v>465</v>
      </c>
      <c r="D152" s="321" t="s">
        <v>465</v>
      </c>
      <c r="E152" s="322" t="s">
        <v>1</v>
      </c>
      <c r="F152" s="323">
        <v>39.119999999999997</v>
      </c>
      <c r="G152" s="38"/>
      <c r="H152" s="44"/>
    </row>
    <row r="153" s="2" customFormat="1">
      <c r="A153" s="38"/>
      <c r="B153" s="44"/>
      <c r="C153" s="324" t="s">
        <v>465</v>
      </c>
      <c r="D153" s="324" t="s">
        <v>750</v>
      </c>
      <c r="E153" s="17" t="s">
        <v>1</v>
      </c>
      <c r="F153" s="325">
        <v>39.119999999999997</v>
      </c>
      <c r="G153" s="38"/>
      <c r="H153" s="44"/>
    </row>
    <row r="154" s="2" customFormat="1" ht="16.8" customHeight="1">
      <c r="A154" s="38"/>
      <c r="B154" s="44"/>
      <c r="C154" s="326" t="s">
        <v>984</v>
      </c>
      <c r="D154" s="38"/>
      <c r="E154" s="38"/>
      <c r="F154" s="38"/>
      <c r="G154" s="38"/>
      <c r="H154" s="44"/>
    </row>
    <row r="155" s="2" customFormat="1" ht="16.8" customHeight="1">
      <c r="A155" s="38"/>
      <c r="B155" s="44"/>
      <c r="C155" s="324" t="s">
        <v>747</v>
      </c>
      <c r="D155" s="324" t="s">
        <v>748</v>
      </c>
      <c r="E155" s="17" t="s">
        <v>186</v>
      </c>
      <c r="F155" s="325">
        <v>39.119999999999997</v>
      </c>
      <c r="G155" s="38"/>
      <c r="H155" s="44"/>
    </row>
    <row r="156" s="2" customFormat="1" ht="16.8" customHeight="1">
      <c r="A156" s="38"/>
      <c r="B156" s="44"/>
      <c r="C156" s="324" t="s">
        <v>513</v>
      </c>
      <c r="D156" s="324" t="s">
        <v>514</v>
      </c>
      <c r="E156" s="17" t="s">
        <v>186</v>
      </c>
      <c r="F156" s="325">
        <v>85.594999999999999</v>
      </c>
      <c r="G156" s="38"/>
      <c r="H156" s="44"/>
    </row>
    <row r="157" s="2" customFormat="1" ht="16.8" customHeight="1">
      <c r="A157" s="38"/>
      <c r="B157" s="44"/>
      <c r="C157" s="324" t="s">
        <v>521</v>
      </c>
      <c r="D157" s="324" t="s">
        <v>522</v>
      </c>
      <c r="E157" s="17" t="s">
        <v>186</v>
      </c>
      <c r="F157" s="325">
        <v>2</v>
      </c>
      <c r="G157" s="38"/>
      <c r="H157" s="44"/>
    </row>
    <row r="158" s="2" customFormat="1" ht="16.8" customHeight="1">
      <c r="A158" s="38"/>
      <c r="B158" s="44"/>
      <c r="C158" s="324" t="s">
        <v>727</v>
      </c>
      <c r="D158" s="324" t="s">
        <v>728</v>
      </c>
      <c r="E158" s="17" t="s">
        <v>186</v>
      </c>
      <c r="F158" s="325">
        <v>39.119999999999997</v>
      </c>
      <c r="G158" s="38"/>
      <c r="H158" s="44"/>
    </row>
    <row r="159" s="2" customFormat="1" ht="16.8" customHeight="1">
      <c r="A159" s="38"/>
      <c r="B159" s="44"/>
      <c r="C159" s="324" t="s">
        <v>732</v>
      </c>
      <c r="D159" s="324" t="s">
        <v>733</v>
      </c>
      <c r="E159" s="17" t="s">
        <v>186</v>
      </c>
      <c r="F159" s="325">
        <v>35.207999999999998</v>
      </c>
      <c r="G159" s="38"/>
      <c r="H159" s="44"/>
    </row>
    <row r="160" s="2" customFormat="1" ht="16.8" customHeight="1">
      <c r="A160" s="38"/>
      <c r="B160" s="44"/>
      <c r="C160" s="324" t="s">
        <v>439</v>
      </c>
      <c r="D160" s="324" t="s">
        <v>440</v>
      </c>
      <c r="E160" s="17" t="s">
        <v>186</v>
      </c>
      <c r="F160" s="325">
        <v>83.863</v>
      </c>
      <c r="G160" s="38"/>
      <c r="H160" s="44"/>
    </row>
    <row r="161" s="2" customFormat="1" ht="16.8" customHeight="1">
      <c r="A161" s="38"/>
      <c r="B161" s="44"/>
      <c r="C161" s="324" t="s">
        <v>774</v>
      </c>
      <c r="D161" s="324" t="s">
        <v>775</v>
      </c>
      <c r="E161" s="17" t="s">
        <v>186</v>
      </c>
      <c r="F161" s="325">
        <v>39.119999999999997</v>
      </c>
      <c r="G161" s="38"/>
      <c r="H161" s="44"/>
    </row>
    <row r="162" s="2" customFormat="1" ht="16.8" customHeight="1">
      <c r="A162" s="38"/>
      <c r="B162" s="44"/>
      <c r="C162" s="320" t="s">
        <v>491</v>
      </c>
      <c r="D162" s="321" t="s">
        <v>492</v>
      </c>
      <c r="E162" s="322" t="s">
        <v>1</v>
      </c>
      <c r="F162" s="323">
        <v>69.995000000000005</v>
      </c>
      <c r="G162" s="38"/>
      <c r="H162" s="44"/>
    </row>
    <row r="163" s="2" customFormat="1" ht="16.8" customHeight="1">
      <c r="A163" s="38"/>
      <c r="B163" s="44"/>
      <c r="C163" s="324" t="s">
        <v>1</v>
      </c>
      <c r="D163" s="324" t="s">
        <v>761</v>
      </c>
      <c r="E163" s="17" t="s">
        <v>1</v>
      </c>
      <c r="F163" s="325">
        <v>0</v>
      </c>
      <c r="G163" s="38"/>
      <c r="H163" s="44"/>
    </row>
    <row r="164" s="2" customFormat="1" ht="16.8" customHeight="1">
      <c r="A164" s="38"/>
      <c r="B164" s="44"/>
      <c r="C164" s="324" t="s">
        <v>491</v>
      </c>
      <c r="D164" s="324" t="s">
        <v>762</v>
      </c>
      <c r="E164" s="17" t="s">
        <v>1</v>
      </c>
      <c r="F164" s="325">
        <v>69.995000000000005</v>
      </c>
      <c r="G164" s="38"/>
      <c r="H164" s="44"/>
    </row>
    <row r="165" s="2" customFormat="1" ht="16.8" customHeight="1">
      <c r="A165" s="38"/>
      <c r="B165" s="44"/>
      <c r="C165" s="326" t="s">
        <v>984</v>
      </c>
      <c r="D165" s="38"/>
      <c r="E165" s="38"/>
      <c r="F165" s="38"/>
      <c r="G165" s="38"/>
      <c r="H165" s="44"/>
    </row>
    <row r="166" s="2" customFormat="1" ht="16.8" customHeight="1">
      <c r="A166" s="38"/>
      <c r="B166" s="44"/>
      <c r="C166" s="324" t="s">
        <v>758</v>
      </c>
      <c r="D166" s="324" t="s">
        <v>759</v>
      </c>
      <c r="E166" s="17" t="s">
        <v>186</v>
      </c>
      <c r="F166" s="325">
        <v>69.995000000000005</v>
      </c>
      <c r="G166" s="38"/>
      <c r="H166" s="44"/>
    </row>
    <row r="167" s="2" customFormat="1" ht="16.8" customHeight="1">
      <c r="A167" s="38"/>
      <c r="B167" s="44"/>
      <c r="C167" s="324" t="s">
        <v>764</v>
      </c>
      <c r="D167" s="324" t="s">
        <v>765</v>
      </c>
      <c r="E167" s="17" t="s">
        <v>186</v>
      </c>
      <c r="F167" s="325">
        <v>79.995000000000005</v>
      </c>
      <c r="G167" s="38"/>
      <c r="H167" s="44"/>
    </row>
    <row r="168" s="2" customFormat="1" ht="16.8" customHeight="1">
      <c r="A168" s="38"/>
      <c r="B168" s="44"/>
      <c r="C168" s="320" t="s">
        <v>100</v>
      </c>
      <c r="D168" s="321" t="s">
        <v>100</v>
      </c>
      <c r="E168" s="322" t="s">
        <v>1</v>
      </c>
      <c r="F168" s="323">
        <v>1.1419999999999999</v>
      </c>
      <c r="G168" s="38"/>
      <c r="H168" s="44"/>
    </row>
    <row r="169" s="2" customFormat="1" ht="16.8" customHeight="1">
      <c r="A169" s="38"/>
      <c r="B169" s="44"/>
      <c r="C169" s="324" t="s">
        <v>100</v>
      </c>
      <c r="D169" s="324" t="s">
        <v>676</v>
      </c>
      <c r="E169" s="17" t="s">
        <v>1</v>
      </c>
      <c r="F169" s="325">
        <v>1.1419999999999999</v>
      </c>
      <c r="G169" s="38"/>
      <c r="H169" s="44"/>
    </row>
    <row r="170" s="2" customFormat="1" ht="16.8" customHeight="1">
      <c r="A170" s="38"/>
      <c r="B170" s="44"/>
      <c r="C170" s="326" t="s">
        <v>984</v>
      </c>
      <c r="D170" s="38"/>
      <c r="E170" s="38"/>
      <c r="F170" s="38"/>
      <c r="G170" s="38"/>
      <c r="H170" s="44"/>
    </row>
    <row r="171" s="2" customFormat="1" ht="16.8" customHeight="1">
      <c r="A171" s="38"/>
      <c r="B171" s="44"/>
      <c r="C171" s="324" t="s">
        <v>406</v>
      </c>
      <c r="D171" s="324" t="s">
        <v>407</v>
      </c>
      <c r="E171" s="17" t="s">
        <v>186</v>
      </c>
      <c r="F171" s="325">
        <v>1.1419999999999999</v>
      </c>
      <c r="G171" s="38"/>
      <c r="H171" s="44"/>
    </row>
    <row r="172" s="2" customFormat="1" ht="16.8" customHeight="1">
      <c r="A172" s="38"/>
      <c r="B172" s="44"/>
      <c r="C172" s="324" t="s">
        <v>401</v>
      </c>
      <c r="D172" s="324" t="s">
        <v>402</v>
      </c>
      <c r="E172" s="17" t="s">
        <v>186</v>
      </c>
      <c r="F172" s="325">
        <v>4.0670000000000002</v>
      </c>
      <c r="G172" s="38"/>
      <c r="H172" s="44"/>
    </row>
    <row r="173" s="2" customFormat="1" ht="16.8" customHeight="1">
      <c r="A173" s="38"/>
      <c r="B173" s="44"/>
      <c r="C173" s="320" t="s">
        <v>486</v>
      </c>
      <c r="D173" s="321" t="s">
        <v>487</v>
      </c>
      <c r="E173" s="322" t="s">
        <v>1</v>
      </c>
      <c r="F173" s="323">
        <v>2.3300000000000001</v>
      </c>
      <c r="G173" s="38"/>
      <c r="H173" s="44"/>
    </row>
    <row r="174" s="2" customFormat="1" ht="16.8" customHeight="1">
      <c r="A174" s="38"/>
      <c r="B174" s="44"/>
      <c r="C174" s="324" t="s">
        <v>486</v>
      </c>
      <c r="D174" s="324" t="s">
        <v>686</v>
      </c>
      <c r="E174" s="17" t="s">
        <v>1</v>
      </c>
      <c r="F174" s="325">
        <v>2.3300000000000001</v>
      </c>
      <c r="G174" s="38"/>
      <c r="H174" s="44"/>
    </row>
    <row r="175" s="2" customFormat="1" ht="16.8" customHeight="1">
      <c r="A175" s="38"/>
      <c r="B175" s="44"/>
      <c r="C175" s="326" t="s">
        <v>984</v>
      </c>
      <c r="D175" s="38"/>
      <c r="E175" s="38"/>
      <c r="F175" s="38"/>
      <c r="G175" s="38"/>
      <c r="H175" s="44"/>
    </row>
    <row r="176" s="2" customFormat="1" ht="16.8" customHeight="1">
      <c r="A176" s="38"/>
      <c r="B176" s="44"/>
      <c r="C176" s="324" t="s">
        <v>680</v>
      </c>
      <c r="D176" s="324" t="s">
        <v>681</v>
      </c>
      <c r="E176" s="17" t="s">
        <v>186</v>
      </c>
      <c r="F176" s="325">
        <v>15.199999999999999</v>
      </c>
      <c r="G176" s="38"/>
      <c r="H176" s="44"/>
    </row>
    <row r="177" s="2" customFormat="1" ht="16.8" customHeight="1">
      <c r="A177" s="38"/>
      <c r="B177" s="44"/>
      <c r="C177" s="324" t="s">
        <v>688</v>
      </c>
      <c r="D177" s="324" t="s">
        <v>689</v>
      </c>
      <c r="E177" s="17" t="s">
        <v>186</v>
      </c>
      <c r="F177" s="325">
        <v>24.199999999999999</v>
      </c>
      <c r="G177" s="38"/>
      <c r="H177" s="44"/>
    </row>
    <row r="178" s="2" customFormat="1" ht="16.8" customHeight="1">
      <c r="A178" s="38"/>
      <c r="B178" s="44"/>
      <c r="C178" s="324" t="s">
        <v>419</v>
      </c>
      <c r="D178" s="324" t="s">
        <v>420</v>
      </c>
      <c r="E178" s="17" t="s">
        <v>186</v>
      </c>
      <c r="F178" s="325">
        <v>24.199999999999999</v>
      </c>
      <c r="G178" s="38"/>
      <c r="H178" s="44"/>
    </row>
    <row r="179" s="2" customFormat="1" ht="16.8" customHeight="1">
      <c r="A179" s="38"/>
      <c r="B179" s="44"/>
      <c r="C179" s="320" t="s">
        <v>463</v>
      </c>
      <c r="D179" s="321" t="s">
        <v>463</v>
      </c>
      <c r="E179" s="322" t="s">
        <v>1</v>
      </c>
      <c r="F179" s="323">
        <v>46.475000000000001</v>
      </c>
      <c r="G179" s="38"/>
      <c r="H179" s="44"/>
    </row>
    <row r="180" s="2" customFormat="1" ht="16.8" customHeight="1">
      <c r="A180" s="38"/>
      <c r="B180" s="44"/>
      <c r="C180" s="324" t="s">
        <v>463</v>
      </c>
      <c r="D180" s="324" t="s">
        <v>469</v>
      </c>
      <c r="E180" s="17" t="s">
        <v>1</v>
      </c>
      <c r="F180" s="325">
        <v>46.475000000000001</v>
      </c>
      <c r="G180" s="38"/>
      <c r="H180" s="44"/>
    </row>
    <row r="181" s="2" customFormat="1" ht="16.8" customHeight="1">
      <c r="A181" s="38"/>
      <c r="B181" s="44"/>
      <c r="C181" s="326" t="s">
        <v>984</v>
      </c>
      <c r="D181" s="38"/>
      <c r="E181" s="38"/>
      <c r="F181" s="38"/>
      <c r="G181" s="38"/>
      <c r="H181" s="44"/>
    </row>
    <row r="182" s="2" customFormat="1" ht="16.8" customHeight="1">
      <c r="A182" s="38"/>
      <c r="B182" s="44"/>
      <c r="C182" s="324" t="s">
        <v>521</v>
      </c>
      <c r="D182" s="324" t="s">
        <v>522</v>
      </c>
      <c r="E182" s="17" t="s">
        <v>186</v>
      </c>
      <c r="F182" s="325">
        <v>2</v>
      </c>
      <c r="G182" s="38"/>
      <c r="H182" s="44"/>
    </row>
    <row r="183" s="2" customFormat="1" ht="16.8" customHeight="1">
      <c r="A183" s="38"/>
      <c r="B183" s="44"/>
      <c r="C183" s="324" t="s">
        <v>513</v>
      </c>
      <c r="D183" s="324" t="s">
        <v>514</v>
      </c>
      <c r="E183" s="17" t="s">
        <v>186</v>
      </c>
      <c r="F183" s="325">
        <v>85.594999999999999</v>
      </c>
      <c r="G183" s="38"/>
      <c r="H183" s="44"/>
    </row>
    <row r="184" s="2" customFormat="1" ht="16.8" customHeight="1">
      <c r="A184" s="38"/>
      <c r="B184" s="44"/>
      <c r="C184" s="324" t="s">
        <v>718</v>
      </c>
      <c r="D184" s="324" t="s">
        <v>719</v>
      </c>
      <c r="E184" s="17" t="s">
        <v>186</v>
      </c>
      <c r="F184" s="325">
        <v>34.997999999999998</v>
      </c>
      <c r="G184" s="38"/>
      <c r="H184" s="44"/>
    </row>
    <row r="185" s="2" customFormat="1" ht="16.8" customHeight="1">
      <c r="A185" s="38"/>
      <c r="B185" s="44"/>
      <c r="C185" s="324" t="s">
        <v>723</v>
      </c>
      <c r="D185" s="324" t="s">
        <v>724</v>
      </c>
      <c r="E185" s="17" t="s">
        <v>186</v>
      </c>
      <c r="F185" s="325">
        <v>34.997999999999998</v>
      </c>
      <c r="G185" s="38"/>
      <c r="H185" s="44"/>
    </row>
    <row r="186" s="2" customFormat="1" ht="16.8" customHeight="1">
      <c r="A186" s="38"/>
      <c r="B186" s="44"/>
      <c r="C186" s="324" t="s">
        <v>758</v>
      </c>
      <c r="D186" s="324" t="s">
        <v>759</v>
      </c>
      <c r="E186" s="17" t="s">
        <v>186</v>
      </c>
      <c r="F186" s="325">
        <v>69.995000000000005</v>
      </c>
      <c r="G186" s="38"/>
      <c r="H186" s="44"/>
    </row>
    <row r="187" s="2" customFormat="1" ht="16.8" customHeight="1">
      <c r="A187" s="38"/>
      <c r="B187" s="44"/>
      <c r="C187" s="320" t="s">
        <v>461</v>
      </c>
      <c r="D187" s="321" t="s">
        <v>461</v>
      </c>
      <c r="E187" s="322" t="s">
        <v>1</v>
      </c>
      <c r="F187" s="323">
        <v>23.52</v>
      </c>
      <c r="G187" s="38"/>
      <c r="H187" s="44"/>
    </row>
    <row r="188" s="2" customFormat="1" ht="16.8" customHeight="1">
      <c r="A188" s="38"/>
      <c r="B188" s="44"/>
      <c r="C188" s="324" t="s">
        <v>461</v>
      </c>
      <c r="D188" s="324" t="s">
        <v>511</v>
      </c>
      <c r="E188" s="17" t="s">
        <v>1</v>
      </c>
      <c r="F188" s="325">
        <v>23.52</v>
      </c>
      <c r="G188" s="38"/>
      <c r="H188" s="44"/>
    </row>
    <row r="189" s="2" customFormat="1" ht="16.8" customHeight="1">
      <c r="A189" s="38"/>
      <c r="B189" s="44"/>
      <c r="C189" s="326" t="s">
        <v>984</v>
      </c>
      <c r="D189" s="38"/>
      <c r="E189" s="38"/>
      <c r="F189" s="38"/>
      <c r="G189" s="38"/>
      <c r="H189" s="44"/>
    </row>
    <row r="190" s="2" customFormat="1" ht="16.8" customHeight="1">
      <c r="A190" s="38"/>
      <c r="B190" s="44"/>
      <c r="C190" s="324" t="s">
        <v>508</v>
      </c>
      <c r="D190" s="324" t="s">
        <v>509</v>
      </c>
      <c r="E190" s="17" t="s">
        <v>186</v>
      </c>
      <c r="F190" s="325">
        <v>23.52</v>
      </c>
      <c r="G190" s="38"/>
      <c r="H190" s="44"/>
    </row>
    <row r="191" s="2" customFormat="1" ht="16.8" customHeight="1">
      <c r="A191" s="38"/>
      <c r="B191" s="44"/>
      <c r="C191" s="324" t="s">
        <v>718</v>
      </c>
      <c r="D191" s="324" t="s">
        <v>719</v>
      </c>
      <c r="E191" s="17" t="s">
        <v>186</v>
      </c>
      <c r="F191" s="325">
        <v>34.997999999999998</v>
      </c>
      <c r="G191" s="38"/>
      <c r="H191" s="44"/>
    </row>
    <row r="192" s="2" customFormat="1" ht="16.8" customHeight="1">
      <c r="A192" s="38"/>
      <c r="B192" s="44"/>
      <c r="C192" s="324" t="s">
        <v>723</v>
      </c>
      <c r="D192" s="324" t="s">
        <v>724</v>
      </c>
      <c r="E192" s="17" t="s">
        <v>186</v>
      </c>
      <c r="F192" s="325">
        <v>34.997999999999998</v>
      </c>
      <c r="G192" s="38"/>
      <c r="H192" s="44"/>
    </row>
    <row r="193" s="2" customFormat="1" ht="16.8" customHeight="1">
      <c r="A193" s="38"/>
      <c r="B193" s="44"/>
      <c r="C193" s="324" t="s">
        <v>758</v>
      </c>
      <c r="D193" s="324" t="s">
        <v>759</v>
      </c>
      <c r="E193" s="17" t="s">
        <v>186</v>
      </c>
      <c r="F193" s="325">
        <v>69.995000000000005</v>
      </c>
      <c r="G193" s="38"/>
      <c r="H193" s="44"/>
    </row>
    <row r="194" s="2" customFormat="1" ht="16.8" customHeight="1">
      <c r="A194" s="38"/>
      <c r="B194" s="44"/>
      <c r="C194" s="320" t="s">
        <v>483</v>
      </c>
      <c r="D194" s="321" t="s">
        <v>483</v>
      </c>
      <c r="E194" s="322" t="s">
        <v>1</v>
      </c>
      <c r="F194" s="323">
        <v>12.869999999999999</v>
      </c>
      <c r="G194" s="38"/>
      <c r="H194" s="44"/>
    </row>
    <row r="195" s="2" customFormat="1" ht="16.8" customHeight="1">
      <c r="A195" s="38"/>
      <c r="B195" s="44"/>
      <c r="C195" s="324" t="s">
        <v>483</v>
      </c>
      <c r="D195" s="324" t="s">
        <v>684</v>
      </c>
      <c r="E195" s="17" t="s">
        <v>1</v>
      </c>
      <c r="F195" s="325">
        <v>12.869999999999999</v>
      </c>
      <c r="G195" s="38"/>
      <c r="H195" s="44"/>
    </row>
    <row r="196" s="2" customFormat="1" ht="16.8" customHeight="1">
      <c r="A196" s="38"/>
      <c r="B196" s="44"/>
      <c r="C196" s="326" t="s">
        <v>984</v>
      </c>
      <c r="D196" s="38"/>
      <c r="E196" s="38"/>
      <c r="F196" s="38"/>
      <c r="G196" s="38"/>
      <c r="H196" s="44"/>
    </row>
    <row r="197" s="2" customFormat="1" ht="16.8" customHeight="1">
      <c r="A197" s="38"/>
      <c r="B197" s="44"/>
      <c r="C197" s="324" t="s">
        <v>680</v>
      </c>
      <c r="D197" s="324" t="s">
        <v>681</v>
      </c>
      <c r="E197" s="17" t="s">
        <v>186</v>
      </c>
      <c r="F197" s="325">
        <v>15.199999999999999</v>
      </c>
      <c r="G197" s="38"/>
      <c r="H197" s="44"/>
    </row>
    <row r="198" s="2" customFormat="1" ht="16.8" customHeight="1">
      <c r="A198" s="38"/>
      <c r="B198" s="44"/>
      <c r="C198" s="324" t="s">
        <v>688</v>
      </c>
      <c r="D198" s="324" t="s">
        <v>689</v>
      </c>
      <c r="E198" s="17" t="s">
        <v>186</v>
      </c>
      <c r="F198" s="325">
        <v>24.199999999999999</v>
      </c>
      <c r="G198" s="38"/>
      <c r="H198" s="44"/>
    </row>
    <row r="199" s="2" customFormat="1" ht="16.8" customHeight="1">
      <c r="A199" s="38"/>
      <c r="B199" s="44"/>
      <c r="C199" s="324" t="s">
        <v>419</v>
      </c>
      <c r="D199" s="324" t="s">
        <v>420</v>
      </c>
      <c r="E199" s="17" t="s">
        <v>186</v>
      </c>
      <c r="F199" s="325">
        <v>24.199999999999999</v>
      </c>
      <c r="G199" s="38"/>
      <c r="H199" s="44"/>
    </row>
    <row r="200" s="2" customFormat="1" ht="16.8" customHeight="1">
      <c r="A200" s="38"/>
      <c r="B200" s="44"/>
      <c r="C200" s="320" t="s">
        <v>485</v>
      </c>
      <c r="D200" s="321" t="s">
        <v>485</v>
      </c>
      <c r="E200" s="322" t="s">
        <v>1</v>
      </c>
      <c r="F200" s="323">
        <v>9</v>
      </c>
      <c r="G200" s="38"/>
      <c r="H200" s="44"/>
    </row>
    <row r="201" s="2" customFormat="1" ht="16.8" customHeight="1">
      <c r="A201" s="38"/>
      <c r="B201" s="44"/>
      <c r="C201" s="324" t="s">
        <v>485</v>
      </c>
      <c r="D201" s="324" t="s">
        <v>685</v>
      </c>
      <c r="E201" s="17" t="s">
        <v>1</v>
      </c>
      <c r="F201" s="325">
        <v>9</v>
      </c>
      <c r="G201" s="38"/>
      <c r="H201" s="44"/>
    </row>
    <row r="202" s="2" customFormat="1" ht="16.8" customHeight="1">
      <c r="A202" s="38"/>
      <c r="B202" s="44"/>
      <c r="C202" s="326" t="s">
        <v>984</v>
      </c>
      <c r="D202" s="38"/>
      <c r="E202" s="38"/>
      <c r="F202" s="38"/>
      <c r="G202" s="38"/>
      <c r="H202" s="44"/>
    </row>
    <row r="203" s="2" customFormat="1" ht="16.8" customHeight="1">
      <c r="A203" s="38"/>
      <c r="B203" s="44"/>
      <c r="C203" s="324" t="s">
        <v>680</v>
      </c>
      <c r="D203" s="324" t="s">
        <v>681</v>
      </c>
      <c r="E203" s="17" t="s">
        <v>186</v>
      </c>
      <c r="F203" s="325">
        <v>15.199999999999999</v>
      </c>
      <c r="G203" s="38"/>
      <c r="H203" s="44"/>
    </row>
    <row r="204" s="2" customFormat="1" ht="16.8" customHeight="1">
      <c r="A204" s="38"/>
      <c r="B204" s="44"/>
      <c r="C204" s="324" t="s">
        <v>688</v>
      </c>
      <c r="D204" s="324" t="s">
        <v>689</v>
      </c>
      <c r="E204" s="17" t="s">
        <v>186</v>
      </c>
      <c r="F204" s="325">
        <v>24.199999999999999</v>
      </c>
      <c r="G204" s="38"/>
      <c r="H204" s="44"/>
    </row>
    <row r="205" s="2" customFormat="1" ht="16.8" customHeight="1">
      <c r="A205" s="38"/>
      <c r="B205" s="44"/>
      <c r="C205" s="324" t="s">
        <v>419</v>
      </c>
      <c r="D205" s="324" t="s">
        <v>420</v>
      </c>
      <c r="E205" s="17" t="s">
        <v>186</v>
      </c>
      <c r="F205" s="325">
        <v>24.199999999999999</v>
      </c>
      <c r="G205" s="38"/>
      <c r="H205" s="44"/>
    </row>
    <row r="206" s="2" customFormat="1" ht="16.8" customHeight="1">
      <c r="A206" s="38"/>
      <c r="B206" s="44"/>
      <c r="C206" s="320" t="s">
        <v>494</v>
      </c>
      <c r="D206" s="321" t="s">
        <v>494</v>
      </c>
      <c r="E206" s="322" t="s">
        <v>1</v>
      </c>
      <c r="F206" s="323">
        <v>4</v>
      </c>
      <c r="G206" s="38"/>
      <c r="H206" s="44"/>
    </row>
    <row r="207" s="2" customFormat="1" ht="16.8" customHeight="1">
      <c r="A207" s="38"/>
      <c r="B207" s="44"/>
      <c r="C207" s="324" t="s">
        <v>494</v>
      </c>
      <c r="D207" s="324" t="s">
        <v>173</v>
      </c>
      <c r="E207" s="17" t="s">
        <v>1</v>
      </c>
      <c r="F207" s="325">
        <v>4</v>
      </c>
      <c r="G207" s="38"/>
      <c r="H207" s="44"/>
    </row>
    <row r="208" s="2" customFormat="1" ht="16.8" customHeight="1">
      <c r="A208" s="38"/>
      <c r="B208" s="44"/>
      <c r="C208" s="326" t="s">
        <v>984</v>
      </c>
      <c r="D208" s="38"/>
      <c r="E208" s="38"/>
      <c r="F208" s="38"/>
      <c r="G208" s="38"/>
      <c r="H208" s="44"/>
    </row>
    <row r="209" s="2" customFormat="1" ht="16.8" customHeight="1">
      <c r="A209" s="38"/>
      <c r="B209" s="44"/>
      <c r="C209" s="324" t="s">
        <v>370</v>
      </c>
      <c r="D209" s="324" t="s">
        <v>371</v>
      </c>
      <c r="E209" s="17" t="s">
        <v>261</v>
      </c>
      <c r="F209" s="325">
        <v>4</v>
      </c>
      <c r="G209" s="38"/>
      <c r="H209" s="44"/>
    </row>
    <row r="210" s="2" customFormat="1" ht="16.8" customHeight="1">
      <c r="A210" s="38"/>
      <c r="B210" s="44"/>
      <c r="C210" s="324" t="s">
        <v>601</v>
      </c>
      <c r="D210" s="324" t="s">
        <v>602</v>
      </c>
      <c r="E210" s="17" t="s">
        <v>261</v>
      </c>
      <c r="F210" s="325">
        <v>4</v>
      </c>
      <c r="G210" s="38"/>
      <c r="H210" s="44"/>
    </row>
    <row r="211" s="2" customFormat="1" ht="16.8" customHeight="1">
      <c r="A211" s="38"/>
      <c r="B211" s="44"/>
      <c r="C211" s="324" t="s">
        <v>391</v>
      </c>
      <c r="D211" s="324" t="s">
        <v>392</v>
      </c>
      <c r="E211" s="17" t="s">
        <v>261</v>
      </c>
      <c r="F211" s="325">
        <v>4</v>
      </c>
      <c r="G211" s="38"/>
      <c r="H211" s="44"/>
    </row>
    <row r="212" s="2" customFormat="1" ht="16.8" customHeight="1">
      <c r="A212" s="38"/>
      <c r="B212" s="44"/>
      <c r="C212" s="324" t="s">
        <v>605</v>
      </c>
      <c r="D212" s="324" t="s">
        <v>606</v>
      </c>
      <c r="E212" s="17" t="s">
        <v>261</v>
      </c>
      <c r="F212" s="325">
        <v>4</v>
      </c>
      <c r="G212" s="38"/>
      <c r="H212" s="44"/>
    </row>
    <row r="213" s="2" customFormat="1" ht="16.8" customHeight="1">
      <c r="A213" s="38"/>
      <c r="B213" s="44"/>
      <c r="C213" s="324" t="s">
        <v>381</v>
      </c>
      <c r="D213" s="324" t="s">
        <v>382</v>
      </c>
      <c r="E213" s="17" t="s">
        <v>383</v>
      </c>
      <c r="F213" s="325">
        <v>0.12</v>
      </c>
      <c r="G213" s="38"/>
      <c r="H213" s="44"/>
    </row>
    <row r="214" s="2" customFormat="1" ht="16.8" customHeight="1">
      <c r="A214" s="38"/>
      <c r="B214" s="44"/>
      <c r="C214" s="324" t="s">
        <v>596</v>
      </c>
      <c r="D214" s="324" t="s">
        <v>597</v>
      </c>
      <c r="E214" s="17" t="s">
        <v>261</v>
      </c>
      <c r="F214" s="325">
        <v>4</v>
      </c>
      <c r="G214" s="38"/>
      <c r="H214" s="44"/>
    </row>
    <row r="215" s="2" customFormat="1" ht="16.8" customHeight="1">
      <c r="A215" s="38"/>
      <c r="B215" s="44"/>
      <c r="C215" s="320" t="s">
        <v>660</v>
      </c>
      <c r="D215" s="321" t="s">
        <v>660</v>
      </c>
      <c r="E215" s="322" t="s">
        <v>1</v>
      </c>
      <c r="F215" s="323">
        <v>0.64000000000000001</v>
      </c>
      <c r="G215" s="38"/>
      <c r="H215" s="44"/>
    </row>
    <row r="216" s="2" customFormat="1" ht="16.8" customHeight="1">
      <c r="A216" s="38"/>
      <c r="B216" s="44"/>
      <c r="C216" s="324" t="s">
        <v>660</v>
      </c>
      <c r="D216" s="324" t="s">
        <v>661</v>
      </c>
      <c r="E216" s="17" t="s">
        <v>1</v>
      </c>
      <c r="F216" s="325">
        <v>0.64000000000000001</v>
      </c>
      <c r="G216" s="38"/>
      <c r="H216" s="44"/>
    </row>
    <row r="217" s="2" customFormat="1" ht="16.8" customHeight="1">
      <c r="A217" s="38"/>
      <c r="B217" s="44"/>
      <c r="C217" s="326" t="s">
        <v>984</v>
      </c>
      <c r="D217" s="38"/>
      <c r="E217" s="38"/>
      <c r="F217" s="38"/>
      <c r="G217" s="38"/>
      <c r="H217" s="44"/>
    </row>
    <row r="218" s="2" customFormat="1" ht="16.8" customHeight="1">
      <c r="A218" s="38"/>
      <c r="B218" s="44"/>
      <c r="C218" s="324" t="s">
        <v>657</v>
      </c>
      <c r="D218" s="324" t="s">
        <v>658</v>
      </c>
      <c r="E218" s="17" t="s">
        <v>186</v>
      </c>
      <c r="F218" s="325">
        <v>0.64000000000000001</v>
      </c>
      <c r="G218" s="38"/>
      <c r="H218" s="44"/>
    </row>
    <row r="219" s="2" customFormat="1" ht="16.8" customHeight="1">
      <c r="A219" s="38"/>
      <c r="B219" s="44"/>
      <c r="C219" s="324" t="s">
        <v>664</v>
      </c>
      <c r="D219" s="324" t="s">
        <v>665</v>
      </c>
      <c r="E219" s="17" t="s">
        <v>261</v>
      </c>
      <c r="F219" s="325">
        <v>1.24</v>
      </c>
      <c r="G219" s="38"/>
      <c r="H219" s="44"/>
    </row>
    <row r="220" s="2" customFormat="1" ht="16.8" customHeight="1">
      <c r="A220" s="38"/>
      <c r="B220" s="44"/>
      <c r="C220" s="324" t="s">
        <v>738</v>
      </c>
      <c r="D220" s="324" t="s">
        <v>739</v>
      </c>
      <c r="E220" s="17" t="s">
        <v>186</v>
      </c>
      <c r="F220" s="325">
        <v>1.24</v>
      </c>
      <c r="G220" s="38"/>
      <c r="H220" s="44"/>
    </row>
    <row r="221" s="2" customFormat="1" ht="16.8" customHeight="1">
      <c r="A221" s="38"/>
      <c r="B221" s="44"/>
      <c r="C221" s="324" t="s">
        <v>742</v>
      </c>
      <c r="D221" s="324" t="s">
        <v>743</v>
      </c>
      <c r="E221" s="17" t="s">
        <v>186</v>
      </c>
      <c r="F221" s="325">
        <v>1.24</v>
      </c>
      <c r="G221" s="38"/>
      <c r="H221" s="44"/>
    </row>
    <row r="222" s="2" customFormat="1" ht="16.8" customHeight="1">
      <c r="A222" s="38"/>
      <c r="B222" s="44"/>
      <c r="C222" s="320" t="s">
        <v>469</v>
      </c>
      <c r="D222" s="321" t="s">
        <v>469</v>
      </c>
      <c r="E222" s="322" t="s">
        <v>1</v>
      </c>
      <c r="F222" s="323">
        <v>46.475000000000001</v>
      </c>
      <c r="G222" s="38"/>
      <c r="H222" s="44"/>
    </row>
    <row r="223" s="2" customFormat="1" ht="16.8" customHeight="1">
      <c r="A223" s="38"/>
      <c r="B223" s="44"/>
      <c r="C223" s="324" t="s">
        <v>1</v>
      </c>
      <c r="D223" s="324" t="s">
        <v>524</v>
      </c>
      <c r="E223" s="17" t="s">
        <v>1</v>
      </c>
      <c r="F223" s="325">
        <v>100.925</v>
      </c>
      <c r="G223" s="38"/>
      <c r="H223" s="44"/>
    </row>
    <row r="224" s="2" customFormat="1" ht="16.8" customHeight="1">
      <c r="A224" s="38"/>
      <c r="B224" s="44"/>
      <c r="C224" s="324" t="s">
        <v>1</v>
      </c>
      <c r="D224" s="324" t="s">
        <v>525</v>
      </c>
      <c r="E224" s="17" t="s">
        <v>1</v>
      </c>
      <c r="F224" s="325">
        <v>4.54</v>
      </c>
      <c r="G224" s="38"/>
      <c r="H224" s="44"/>
    </row>
    <row r="225" s="2" customFormat="1" ht="16.8" customHeight="1">
      <c r="A225" s="38"/>
      <c r="B225" s="44"/>
      <c r="C225" s="324" t="s">
        <v>1</v>
      </c>
      <c r="D225" s="324" t="s">
        <v>526</v>
      </c>
      <c r="E225" s="17" t="s">
        <v>1</v>
      </c>
      <c r="F225" s="325">
        <v>-1.2150000000000001</v>
      </c>
      <c r="G225" s="38"/>
      <c r="H225" s="44"/>
    </row>
    <row r="226" s="2" customFormat="1" ht="16.8" customHeight="1">
      <c r="A226" s="38"/>
      <c r="B226" s="44"/>
      <c r="C226" s="324" t="s">
        <v>1</v>
      </c>
      <c r="D226" s="324" t="s">
        <v>527</v>
      </c>
      <c r="E226" s="17" t="s">
        <v>1</v>
      </c>
      <c r="F226" s="325">
        <v>-3.4750000000000001</v>
      </c>
      <c r="G226" s="38"/>
      <c r="H226" s="44"/>
    </row>
    <row r="227" s="2" customFormat="1" ht="16.8" customHeight="1">
      <c r="A227" s="38"/>
      <c r="B227" s="44"/>
      <c r="C227" s="324" t="s">
        <v>1</v>
      </c>
      <c r="D227" s="324" t="s">
        <v>528</v>
      </c>
      <c r="E227" s="17" t="s">
        <v>1</v>
      </c>
      <c r="F227" s="325">
        <v>-54.299999999999997</v>
      </c>
      <c r="G227" s="38"/>
      <c r="H227" s="44"/>
    </row>
    <row r="228" s="2" customFormat="1" ht="16.8" customHeight="1">
      <c r="A228" s="38"/>
      <c r="B228" s="44"/>
      <c r="C228" s="324" t="s">
        <v>469</v>
      </c>
      <c r="D228" s="324" t="s">
        <v>183</v>
      </c>
      <c r="E228" s="17" t="s">
        <v>1</v>
      </c>
      <c r="F228" s="325">
        <v>46.475000000000001</v>
      </c>
      <c r="G228" s="38"/>
      <c r="H228" s="44"/>
    </row>
    <row r="229" s="2" customFormat="1" ht="16.8" customHeight="1">
      <c r="A229" s="38"/>
      <c r="B229" s="44"/>
      <c r="C229" s="326" t="s">
        <v>984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324" t="s">
        <v>521</v>
      </c>
      <c r="D230" s="324" t="s">
        <v>522</v>
      </c>
      <c r="E230" s="17" t="s">
        <v>186</v>
      </c>
      <c r="F230" s="325">
        <v>2</v>
      </c>
      <c r="G230" s="38"/>
      <c r="H230" s="44"/>
    </row>
    <row r="231" s="2" customFormat="1" ht="16.8" customHeight="1">
      <c r="A231" s="38"/>
      <c r="B231" s="44"/>
      <c r="C231" s="320" t="s">
        <v>472</v>
      </c>
      <c r="D231" s="321" t="s">
        <v>472</v>
      </c>
      <c r="E231" s="322" t="s">
        <v>1</v>
      </c>
      <c r="F231" s="323">
        <v>10</v>
      </c>
      <c r="G231" s="38"/>
      <c r="H231" s="44"/>
    </row>
    <row r="232" s="2" customFormat="1" ht="16.8" customHeight="1">
      <c r="A232" s="38"/>
      <c r="B232" s="44"/>
      <c r="C232" s="324" t="s">
        <v>472</v>
      </c>
      <c r="D232" s="324" t="s">
        <v>218</v>
      </c>
      <c r="E232" s="17" t="s">
        <v>1</v>
      </c>
      <c r="F232" s="325">
        <v>10</v>
      </c>
      <c r="G232" s="38"/>
      <c r="H232" s="44"/>
    </row>
    <row r="233" s="2" customFormat="1" ht="16.8" customHeight="1">
      <c r="A233" s="38"/>
      <c r="B233" s="44"/>
      <c r="C233" s="326" t="s">
        <v>984</v>
      </c>
      <c r="D233" s="38"/>
      <c r="E233" s="38"/>
      <c r="F233" s="38"/>
      <c r="G233" s="38"/>
      <c r="H233" s="44"/>
    </row>
    <row r="234" s="2" customFormat="1" ht="16.8" customHeight="1">
      <c r="A234" s="38"/>
      <c r="B234" s="44"/>
      <c r="C234" s="324" t="s">
        <v>575</v>
      </c>
      <c r="D234" s="324" t="s">
        <v>576</v>
      </c>
      <c r="E234" s="17" t="s">
        <v>186</v>
      </c>
      <c r="F234" s="325">
        <v>10</v>
      </c>
      <c r="G234" s="38"/>
      <c r="H234" s="44"/>
    </row>
    <row r="235" s="2" customFormat="1" ht="16.8" customHeight="1">
      <c r="A235" s="38"/>
      <c r="B235" s="44"/>
      <c r="C235" s="324" t="s">
        <v>764</v>
      </c>
      <c r="D235" s="324" t="s">
        <v>765</v>
      </c>
      <c r="E235" s="17" t="s">
        <v>186</v>
      </c>
      <c r="F235" s="325">
        <v>79.995000000000005</v>
      </c>
      <c r="G235" s="38"/>
      <c r="H235" s="44"/>
    </row>
    <row r="236" s="2" customFormat="1" ht="26.4" customHeight="1">
      <c r="A236" s="38"/>
      <c r="B236" s="44"/>
      <c r="C236" s="319" t="s">
        <v>986</v>
      </c>
      <c r="D236" s="319" t="s">
        <v>93</v>
      </c>
      <c r="E236" s="38"/>
      <c r="F236" s="38"/>
      <c r="G236" s="38"/>
      <c r="H236" s="44"/>
    </row>
    <row r="237" s="2" customFormat="1" ht="16.8" customHeight="1">
      <c r="A237" s="38"/>
      <c r="B237" s="44"/>
      <c r="C237" s="320" t="s">
        <v>467</v>
      </c>
      <c r="D237" s="321" t="s">
        <v>467</v>
      </c>
      <c r="E237" s="322" t="s">
        <v>1</v>
      </c>
      <c r="F237" s="323">
        <v>25.219999999999999</v>
      </c>
      <c r="G237" s="38"/>
      <c r="H237" s="44"/>
    </row>
    <row r="238" s="2" customFormat="1" ht="16.8" customHeight="1">
      <c r="A238" s="38"/>
      <c r="B238" s="44"/>
      <c r="C238" s="324" t="s">
        <v>467</v>
      </c>
      <c r="D238" s="324" t="s">
        <v>842</v>
      </c>
      <c r="E238" s="17" t="s">
        <v>1</v>
      </c>
      <c r="F238" s="325">
        <v>25.219999999999999</v>
      </c>
      <c r="G238" s="38"/>
      <c r="H238" s="44"/>
    </row>
    <row r="239" s="2" customFormat="1" ht="16.8" customHeight="1">
      <c r="A239" s="38"/>
      <c r="B239" s="44"/>
      <c r="C239" s="326" t="s">
        <v>984</v>
      </c>
      <c r="D239" s="38"/>
      <c r="E239" s="38"/>
      <c r="F239" s="38"/>
      <c r="G239" s="38"/>
      <c r="H239" s="44"/>
    </row>
    <row r="240" s="2" customFormat="1" ht="16.8" customHeight="1">
      <c r="A240" s="38"/>
      <c r="B240" s="44"/>
      <c r="C240" s="324" t="s">
        <v>622</v>
      </c>
      <c r="D240" s="324" t="s">
        <v>623</v>
      </c>
      <c r="E240" s="17" t="s">
        <v>172</v>
      </c>
      <c r="F240" s="325">
        <v>25.219999999999999</v>
      </c>
      <c r="G240" s="38"/>
      <c r="H240" s="44"/>
    </row>
    <row r="241" s="2" customFormat="1" ht="16.8" customHeight="1">
      <c r="A241" s="38"/>
      <c r="B241" s="44"/>
      <c r="C241" s="324" t="s">
        <v>517</v>
      </c>
      <c r="D241" s="324" t="s">
        <v>518</v>
      </c>
      <c r="E241" s="17" t="s">
        <v>186</v>
      </c>
      <c r="F241" s="325">
        <v>3.7829999999999999</v>
      </c>
      <c r="G241" s="38"/>
      <c r="H241" s="44"/>
    </row>
    <row r="242" s="2" customFormat="1" ht="16.8" customHeight="1">
      <c r="A242" s="38"/>
      <c r="B242" s="44"/>
      <c r="C242" s="324" t="s">
        <v>626</v>
      </c>
      <c r="D242" s="324" t="s">
        <v>627</v>
      </c>
      <c r="E242" s="17" t="s">
        <v>172</v>
      </c>
      <c r="F242" s="325">
        <v>25.219999999999999</v>
      </c>
      <c r="G242" s="38"/>
      <c r="H242" s="44"/>
    </row>
    <row r="243" s="2" customFormat="1" ht="16.8" customHeight="1">
      <c r="A243" s="38"/>
      <c r="B243" s="44"/>
      <c r="C243" s="324" t="s">
        <v>645</v>
      </c>
      <c r="D243" s="324" t="s">
        <v>646</v>
      </c>
      <c r="E243" s="17" t="s">
        <v>172</v>
      </c>
      <c r="F243" s="325">
        <v>25.219999999999999</v>
      </c>
      <c r="G243" s="38"/>
      <c r="H243" s="44"/>
    </row>
    <row r="244" s="2" customFormat="1" ht="16.8" customHeight="1">
      <c r="A244" s="38"/>
      <c r="B244" s="44"/>
      <c r="C244" s="324" t="s">
        <v>648</v>
      </c>
      <c r="D244" s="324" t="s">
        <v>649</v>
      </c>
      <c r="E244" s="17" t="s">
        <v>261</v>
      </c>
      <c r="F244" s="325">
        <v>50.439999999999998</v>
      </c>
      <c r="G244" s="38"/>
      <c r="H244" s="44"/>
    </row>
    <row r="245" s="2" customFormat="1" ht="16.8" customHeight="1">
      <c r="A245" s="38"/>
      <c r="B245" s="44"/>
      <c r="C245" s="324" t="s">
        <v>629</v>
      </c>
      <c r="D245" s="324" t="s">
        <v>630</v>
      </c>
      <c r="E245" s="17" t="s">
        <v>186</v>
      </c>
      <c r="F245" s="325">
        <v>3.0259999999999998</v>
      </c>
      <c r="G245" s="38"/>
      <c r="H245" s="44"/>
    </row>
    <row r="246" s="2" customFormat="1" ht="16.8" customHeight="1">
      <c r="A246" s="38"/>
      <c r="B246" s="44"/>
      <c r="C246" s="320" t="s">
        <v>476</v>
      </c>
      <c r="D246" s="321" t="s">
        <v>476</v>
      </c>
      <c r="E246" s="322" t="s">
        <v>1</v>
      </c>
      <c r="F246" s="323">
        <v>17.100000000000001</v>
      </c>
      <c r="G246" s="38"/>
      <c r="H246" s="44"/>
    </row>
    <row r="247" s="2" customFormat="1" ht="16.8" customHeight="1">
      <c r="A247" s="38"/>
      <c r="B247" s="44"/>
      <c r="C247" s="324" t="s">
        <v>476</v>
      </c>
      <c r="D247" s="324" t="s">
        <v>859</v>
      </c>
      <c r="E247" s="17" t="s">
        <v>1</v>
      </c>
      <c r="F247" s="325">
        <v>17.100000000000001</v>
      </c>
      <c r="G247" s="38"/>
      <c r="H247" s="44"/>
    </row>
    <row r="248" s="2" customFormat="1" ht="16.8" customHeight="1">
      <c r="A248" s="38"/>
      <c r="B248" s="44"/>
      <c r="C248" s="326" t="s">
        <v>984</v>
      </c>
      <c r="D248" s="38"/>
      <c r="E248" s="38"/>
      <c r="F248" s="38"/>
      <c r="G248" s="38"/>
      <c r="H248" s="44"/>
    </row>
    <row r="249" s="2" customFormat="1" ht="16.8" customHeight="1">
      <c r="A249" s="38"/>
      <c r="B249" s="44"/>
      <c r="C249" s="324" t="s">
        <v>680</v>
      </c>
      <c r="D249" s="324" t="s">
        <v>681</v>
      </c>
      <c r="E249" s="17" t="s">
        <v>186</v>
      </c>
      <c r="F249" s="325">
        <v>21.140000000000001</v>
      </c>
      <c r="G249" s="38"/>
      <c r="H249" s="44"/>
    </row>
    <row r="250" s="2" customFormat="1" ht="16.8" customHeight="1">
      <c r="A250" s="38"/>
      <c r="B250" s="44"/>
      <c r="C250" s="324" t="s">
        <v>669</v>
      </c>
      <c r="D250" s="324" t="s">
        <v>670</v>
      </c>
      <c r="E250" s="17" t="s">
        <v>186</v>
      </c>
      <c r="F250" s="325">
        <v>4.2750000000000004</v>
      </c>
      <c r="G250" s="38"/>
      <c r="H250" s="44"/>
    </row>
    <row r="251" s="2" customFormat="1" ht="16.8" customHeight="1">
      <c r="A251" s="38"/>
      <c r="B251" s="44"/>
      <c r="C251" s="320" t="s">
        <v>479</v>
      </c>
      <c r="D251" s="321" t="s">
        <v>480</v>
      </c>
      <c r="E251" s="322" t="s">
        <v>1</v>
      </c>
      <c r="F251" s="323">
        <v>4.2750000000000004</v>
      </c>
      <c r="G251" s="38"/>
      <c r="H251" s="44"/>
    </row>
    <row r="252" s="2" customFormat="1" ht="16.8" customHeight="1">
      <c r="A252" s="38"/>
      <c r="B252" s="44"/>
      <c r="C252" s="324" t="s">
        <v>479</v>
      </c>
      <c r="D252" s="324" t="s">
        <v>672</v>
      </c>
      <c r="E252" s="17" t="s">
        <v>1</v>
      </c>
      <c r="F252" s="325">
        <v>4.2750000000000004</v>
      </c>
      <c r="G252" s="38"/>
      <c r="H252" s="44"/>
    </row>
    <row r="253" s="2" customFormat="1" ht="16.8" customHeight="1">
      <c r="A253" s="38"/>
      <c r="B253" s="44"/>
      <c r="C253" s="326" t="s">
        <v>984</v>
      </c>
      <c r="D253" s="38"/>
      <c r="E253" s="38"/>
      <c r="F253" s="38"/>
      <c r="G253" s="38"/>
      <c r="H253" s="44"/>
    </row>
    <row r="254" s="2" customFormat="1" ht="16.8" customHeight="1">
      <c r="A254" s="38"/>
      <c r="B254" s="44"/>
      <c r="C254" s="324" t="s">
        <v>669</v>
      </c>
      <c r="D254" s="324" t="s">
        <v>670</v>
      </c>
      <c r="E254" s="17" t="s">
        <v>186</v>
      </c>
      <c r="F254" s="325">
        <v>4.2750000000000004</v>
      </c>
      <c r="G254" s="38"/>
      <c r="H254" s="44"/>
    </row>
    <row r="255" s="2" customFormat="1" ht="16.8" customHeight="1">
      <c r="A255" s="38"/>
      <c r="B255" s="44"/>
      <c r="C255" s="324" t="s">
        <v>401</v>
      </c>
      <c r="D255" s="324" t="s">
        <v>402</v>
      </c>
      <c r="E255" s="17" t="s">
        <v>186</v>
      </c>
      <c r="F255" s="325">
        <v>5.4169999999999998</v>
      </c>
      <c r="G255" s="38"/>
      <c r="H255" s="44"/>
    </row>
    <row r="256" s="2" customFormat="1" ht="16.8" customHeight="1">
      <c r="A256" s="38"/>
      <c r="B256" s="44"/>
      <c r="C256" s="324" t="s">
        <v>677</v>
      </c>
      <c r="D256" s="324" t="s">
        <v>678</v>
      </c>
      <c r="E256" s="17" t="s">
        <v>186</v>
      </c>
      <c r="F256" s="325">
        <v>4.2750000000000004</v>
      </c>
      <c r="G256" s="38"/>
      <c r="H256" s="44"/>
    </row>
    <row r="257" s="2" customFormat="1" ht="16.8" customHeight="1">
      <c r="A257" s="38"/>
      <c r="B257" s="44"/>
      <c r="C257" s="320" t="s">
        <v>495</v>
      </c>
      <c r="D257" s="321" t="s">
        <v>496</v>
      </c>
      <c r="E257" s="322" t="s">
        <v>1</v>
      </c>
      <c r="F257" s="323">
        <v>10</v>
      </c>
      <c r="G257" s="38"/>
      <c r="H257" s="44"/>
    </row>
    <row r="258" s="2" customFormat="1" ht="16.8" customHeight="1">
      <c r="A258" s="38"/>
      <c r="B258" s="44"/>
      <c r="C258" s="324" t="s">
        <v>495</v>
      </c>
      <c r="D258" s="324" t="s">
        <v>704</v>
      </c>
      <c r="E258" s="17" t="s">
        <v>1</v>
      </c>
      <c r="F258" s="325">
        <v>10</v>
      </c>
      <c r="G258" s="38"/>
      <c r="H258" s="44"/>
    </row>
    <row r="259" s="2" customFormat="1" ht="16.8" customHeight="1">
      <c r="A259" s="38"/>
      <c r="B259" s="44"/>
      <c r="C259" s="326" t="s">
        <v>984</v>
      </c>
      <c r="D259" s="38"/>
      <c r="E259" s="38"/>
      <c r="F259" s="38"/>
      <c r="G259" s="38"/>
      <c r="H259" s="44"/>
    </row>
    <row r="260" s="2" customFormat="1" ht="16.8" customHeight="1">
      <c r="A260" s="38"/>
      <c r="B260" s="44"/>
      <c r="C260" s="324" t="s">
        <v>701</v>
      </c>
      <c r="D260" s="324" t="s">
        <v>702</v>
      </c>
      <c r="E260" s="17" t="s">
        <v>261</v>
      </c>
      <c r="F260" s="325">
        <v>10</v>
      </c>
      <c r="G260" s="38"/>
      <c r="H260" s="44"/>
    </row>
    <row r="261" s="2" customFormat="1" ht="16.8" customHeight="1">
      <c r="A261" s="38"/>
      <c r="B261" s="44"/>
      <c r="C261" s="324" t="s">
        <v>710</v>
      </c>
      <c r="D261" s="324" t="s">
        <v>711</v>
      </c>
      <c r="E261" s="17" t="s">
        <v>261</v>
      </c>
      <c r="F261" s="325">
        <v>10</v>
      </c>
      <c r="G261" s="38"/>
      <c r="H261" s="44"/>
    </row>
    <row r="262" s="2" customFormat="1" ht="16.8" customHeight="1">
      <c r="A262" s="38"/>
      <c r="B262" s="44"/>
      <c r="C262" s="320" t="s">
        <v>489</v>
      </c>
      <c r="D262" s="321" t="s">
        <v>490</v>
      </c>
      <c r="E262" s="322" t="s">
        <v>1</v>
      </c>
      <c r="F262" s="323">
        <v>21</v>
      </c>
      <c r="G262" s="38"/>
      <c r="H262" s="44"/>
    </row>
    <row r="263" s="2" customFormat="1" ht="16.8" customHeight="1">
      <c r="A263" s="38"/>
      <c r="B263" s="44"/>
      <c r="C263" s="324" t="s">
        <v>1</v>
      </c>
      <c r="D263" s="324" t="s">
        <v>698</v>
      </c>
      <c r="E263" s="17" t="s">
        <v>1</v>
      </c>
      <c r="F263" s="325">
        <v>17</v>
      </c>
      <c r="G263" s="38"/>
      <c r="H263" s="44"/>
    </row>
    <row r="264" s="2" customFormat="1" ht="16.8" customHeight="1">
      <c r="A264" s="38"/>
      <c r="B264" s="44"/>
      <c r="C264" s="324" t="s">
        <v>1</v>
      </c>
      <c r="D264" s="324" t="s">
        <v>699</v>
      </c>
      <c r="E264" s="17" t="s">
        <v>1</v>
      </c>
      <c r="F264" s="325">
        <v>4</v>
      </c>
      <c r="G264" s="38"/>
      <c r="H264" s="44"/>
    </row>
    <row r="265" s="2" customFormat="1" ht="16.8" customHeight="1">
      <c r="A265" s="38"/>
      <c r="B265" s="44"/>
      <c r="C265" s="324" t="s">
        <v>489</v>
      </c>
      <c r="D265" s="324" t="s">
        <v>183</v>
      </c>
      <c r="E265" s="17" t="s">
        <v>1</v>
      </c>
      <c r="F265" s="325">
        <v>21</v>
      </c>
      <c r="G265" s="38"/>
      <c r="H265" s="44"/>
    </row>
    <row r="266" s="2" customFormat="1" ht="16.8" customHeight="1">
      <c r="A266" s="38"/>
      <c r="B266" s="44"/>
      <c r="C266" s="326" t="s">
        <v>984</v>
      </c>
      <c r="D266" s="38"/>
      <c r="E266" s="38"/>
      <c r="F266" s="38"/>
      <c r="G266" s="38"/>
      <c r="H266" s="44"/>
    </row>
    <row r="267" s="2" customFormat="1" ht="16.8" customHeight="1">
      <c r="A267" s="38"/>
      <c r="B267" s="44"/>
      <c r="C267" s="324" t="s">
        <v>695</v>
      </c>
      <c r="D267" s="324" t="s">
        <v>696</v>
      </c>
      <c r="E267" s="17" t="s">
        <v>172</v>
      </c>
      <c r="F267" s="325">
        <v>21</v>
      </c>
      <c r="G267" s="38"/>
      <c r="H267" s="44"/>
    </row>
    <row r="268" s="2" customFormat="1" ht="16.8" customHeight="1">
      <c r="A268" s="38"/>
      <c r="B268" s="44"/>
      <c r="C268" s="324" t="s">
        <v>706</v>
      </c>
      <c r="D268" s="324" t="s">
        <v>707</v>
      </c>
      <c r="E268" s="17" t="s">
        <v>172</v>
      </c>
      <c r="F268" s="325">
        <v>21</v>
      </c>
      <c r="G268" s="38"/>
      <c r="H268" s="44"/>
    </row>
    <row r="269" s="2" customFormat="1" ht="16.8" customHeight="1">
      <c r="A269" s="38"/>
      <c r="B269" s="44"/>
      <c r="C269" s="324" t="s">
        <v>714</v>
      </c>
      <c r="D269" s="324" t="s">
        <v>715</v>
      </c>
      <c r="E269" s="17" t="s">
        <v>172</v>
      </c>
      <c r="F269" s="325">
        <v>21</v>
      </c>
      <c r="G269" s="38"/>
      <c r="H269" s="44"/>
    </row>
    <row r="270" s="2" customFormat="1" ht="16.8" customHeight="1">
      <c r="A270" s="38"/>
      <c r="B270" s="44"/>
      <c r="C270" s="320" t="s">
        <v>474</v>
      </c>
      <c r="D270" s="321" t="s">
        <v>474</v>
      </c>
      <c r="E270" s="322" t="s">
        <v>1</v>
      </c>
      <c r="F270" s="323">
        <v>0</v>
      </c>
      <c r="G270" s="38"/>
      <c r="H270" s="44"/>
    </row>
    <row r="271" s="2" customFormat="1" ht="16.8" customHeight="1">
      <c r="A271" s="38"/>
      <c r="B271" s="44"/>
      <c r="C271" s="324" t="s">
        <v>474</v>
      </c>
      <c r="D271" s="324" t="s">
        <v>76</v>
      </c>
      <c r="E271" s="17" t="s">
        <v>1</v>
      </c>
      <c r="F271" s="325">
        <v>0</v>
      </c>
      <c r="G271" s="38"/>
      <c r="H271" s="44"/>
    </row>
    <row r="272" s="2" customFormat="1" ht="16.8" customHeight="1">
      <c r="A272" s="38"/>
      <c r="B272" s="44"/>
      <c r="C272" s="326" t="s">
        <v>984</v>
      </c>
      <c r="D272" s="38"/>
      <c r="E272" s="38"/>
      <c r="F272" s="38"/>
      <c r="G272" s="38"/>
      <c r="H272" s="44"/>
    </row>
    <row r="273" s="2" customFormat="1" ht="16.8" customHeight="1">
      <c r="A273" s="38"/>
      <c r="B273" s="44"/>
      <c r="C273" s="324" t="s">
        <v>584</v>
      </c>
      <c r="D273" s="324" t="s">
        <v>585</v>
      </c>
      <c r="E273" s="17" t="s">
        <v>186</v>
      </c>
      <c r="F273" s="325">
        <v>0</v>
      </c>
      <c r="G273" s="38"/>
      <c r="H273" s="44"/>
    </row>
    <row r="274" s="2" customFormat="1" ht="16.8" customHeight="1">
      <c r="A274" s="38"/>
      <c r="B274" s="44"/>
      <c r="C274" s="324" t="s">
        <v>764</v>
      </c>
      <c r="D274" s="324" t="s">
        <v>765</v>
      </c>
      <c r="E274" s="17" t="s">
        <v>186</v>
      </c>
      <c r="F274" s="325">
        <v>93.694999999999993</v>
      </c>
      <c r="G274" s="38"/>
      <c r="H274" s="44"/>
    </row>
    <row r="275" s="2" customFormat="1" ht="16.8" customHeight="1">
      <c r="A275" s="38"/>
      <c r="B275" s="44"/>
      <c r="C275" s="320" t="s">
        <v>470</v>
      </c>
      <c r="D275" s="321" t="s">
        <v>470</v>
      </c>
      <c r="E275" s="322" t="s">
        <v>1</v>
      </c>
      <c r="F275" s="323">
        <v>35.369999999999997</v>
      </c>
      <c r="G275" s="38"/>
      <c r="H275" s="44"/>
    </row>
    <row r="276" s="2" customFormat="1" ht="16.8" customHeight="1">
      <c r="A276" s="38"/>
      <c r="B276" s="44"/>
      <c r="C276" s="324" t="s">
        <v>1</v>
      </c>
      <c r="D276" s="324" t="s">
        <v>807</v>
      </c>
      <c r="E276" s="17" t="s">
        <v>1</v>
      </c>
      <c r="F276" s="325">
        <v>17.324999999999999</v>
      </c>
      <c r="G276" s="38"/>
      <c r="H276" s="44"/>
    </row>
    <row r="277" s="2" customFormat="1" ht="16.8" customHeight="1">
      <c r="A277" s="38"/>
      <c r="B277" s="44"/>
      <c r="C277" s="324" t="s">
        <v>1</v>
      </c>
      <c r="D277" s="324" t="s">
        <v>808</v>
      </c>
      <c r="E277" s="17" t="s">
        <v>1</v>
      </c>
      <c r="F277" s="325">
        <v>5.3250000000000002</v>
      </c>
      <c r="G277" s="38"/>
      <c r="H277" s="44"/>
    </row>
    <row r="278" s="2" customFormat="1" ht="16.8" customHeight="1">
      <c r="A278" s="38"/>
      <c r="B278" s="44"/>
      <c r="C278" s="324" t="s">
        <v>1</v>
      </c>
      <c r="D278" s="324" t="s">
        <v>809</v>
      </c>
      <c r="E278" s="17" t="s">
        <v>1</v>
      </c>
      <c r="F278" s="325">
        <v>12.720000000000001</v>
      </c>
      <c r="G278" s="38"/>
      <c r="H278" s="44"/>
    </row>
    <row r="279" s="2" customFormat="1" ht="16.8" customHeight="1">
      <c r="A279" s="38"/>
      <c r="B279" s="44"/>
      <c r="C279" s="324" t="s">
        <v>470</v>
      </c>
      <c r="D279" s="324" t="s">
        <v>183</v>
      </c>
      <c r="E279" s="17" t="s">
        <v>1</v>
      </c>
      <c r="F279" s="325">
        <v>35.369999999999997</v>
      </c>
      <c r="G279" s="38"/>
      <c r="H279" s="44"/>
    </row>
    <row r="280" s="2" customFormat="1" ht="16.8" customHeight="1">
      <c r="A280" s="38"/>
      <c r="B280" s="44"/>
      <c r="C280" s="326" t="s">
        <v>984</v>
      </c>
      <c r="D280" s="38"/>
      <c r="E280" s="38"/>
      <c r="F280" s="38"/>
      <c r="G280" s="38"/>
      <c r="H280" s="44"/>
    </row>
    <row r="281" s="2" customFormat="1" ht="16.8" customHeight="1">
      <c r="A281" s="38"/>
      <c r="B281" s="44"/>
      <c r="C281" s="324" t="s">
        <v>278</v>
      </c>
      <c r="D281" s="324" t="s">
        <v>279</v>
      </c>
      <c r="E281" s="17" t="s">
        <v>186</v>
      </c>
      <c r="F281" s="325">
        <v>35.369999999999997</v>
      </c>
      <c r="G281" s="38"/>
      <c r="H281" s="44"/>
    </row>
    <row r="282" s="2" customFormat="1" ht="16.8" customHeight="1">
      <c r="A282" s="38"/>
      <c r="B282" s="44"/>
      <c r="C282" s="324" t="s">
        <v>529</v>
      </c>
      <c r="D282" s="324" t="s">
        <v>530</v>
      </c>
      <c r="E282" s="17" t="s">
        <v>186</v>
      </c>
      <c r="F282" s="325">
        <v>35.369999999999997</v>
      </c>
      <c r="G282" s="38"/>
      <c r="H282" s="44"/>
    </row>
    <row r="283" s="2" customFormat="1" ht="16.8" customHeight="1">
      <c r="A283" s="38"/>
      <c r="B283" s="44"/>
      <c r="C283" s="324" t="s">
        <v>439</v>
      </c>
      <c r="D283" s="324" t="s">
        <v>440</v>
      </c>
      <c r="E283" s="17" t="s">
        <v>186</v>
      </c>
      <c r="F283" s="325">
        <v>111.17400000000001</v>
      </c>
      <c r="G283" s="38"/>
      <c r="H283" s="44"/>
    </row>
    <row r="284" s="2" customFormat="1">
      <c r="A284" s="38"/>
      <c r="B284" s="44"/>
      <c r="C284" s="324" t="s">
        <v>274</v>
      </c>
      <c r="D284" s="324" t="s">
        <v>275</v>
      </c>
      <c r="E284" s="17" t="s">
        <v>186</v>
      </c>
      <c r="F284" s="325">
        <v>35.369999999999997</v>
      </c>
      <c r="G284" s="38"/>
      <c r="H284" s="44"/>
    </row>
    <row r="285" s="2" customFormat="1" ht="16.8" customHeight="1">
      <c r="A285" s="38"/>
      <c r="B285" s="44"/>
      <c r="C285" s="320" t="s">
        <v>465</v>
      </c>
      <c r="D285" s="321" t="s">
        <v>465</v>
      </c>
      <c r="E285" s="322" t="s">
        <v>1</v>
      </c>
      <c r="F285" s="323">
        <v>58.979999999999997</v>
      </c>
      <c r="G285" s="38"/>
      <c r="H285" s="44"/>
    </row>
    <row r="286" s="2" customFormat="1">
      <c r="A286" s="38"/>
      <c r="B286" s="44"/>
      <c r="C286" s="324" t="s">
        <v>465</v>
      </c>
      <c r="D286" s="324" t="s">
        <v>875</v>
      </c>
      <c r="E286" s="17" t="s">
        <v>1</v>
      </c>
      <c r="F286" s="325">
        <v>58.979999999999997</v>
      </c>
      <c r="G286" s="38"/>
      <c r="H286" s="44"/>
    </row>
    <row r="287" s="2" customFormat="1" ht="16.8" customHeight="1">
      <c r="A287" s="38"/>
      <c r="B287" s="44"/>
      <c r="C287" s="326" t="s">
        <v>984</v>
      </c>
      <c r="D287" s="38"/>
      <c r="E287" s="38"/>
      <c r="F287" s="38"/>
      <c r="G287" s="38"/>
      <c r="H287" s="44"/>
    </row>
    <row r="288" s="2" customFormat="1" ht="16.8" customHeight="1">
      <c r="A288" s="38"/>
      <c r="B288" s="44"/>
      <c r="C288" s="324" t="s">
        <v>747</v>
      </c>
      <c r="D288" s="324" t="s">
        <v>748</v>
      </c>
      <c r="E288" s="17" t="s">
        <v>186</v>
      </c>
      <c r="F288" s="325">
        <v>58.979999999999997</v>
      </c>
      <c r="G288" s="38"/>
      <c r="H288" s="44"/>
    </row>
    <row r="289" s="2" customFormat="1" ht="16.8" customHeight="1">
      <c r="A289" s="38"/>
      <c r="B289" s="44"/>
      <c r="C289" s="324" t="s">
        <v>513</v>
      </c>
      <c r="D289" s="324" t="s">
        <v>514</v>
      </c>
      <c r="E289" s="17" t="s">
        <v>186</v>
      </c>
      <c r="F289" s="325">
        <v>105.595</v>
      </c>
      <c r="G289" s="38"/>
      <c r="H289" s="44"/>
    </row>
    <row r="290" s="2" customFormat="1" ht="16.8" customHeight="1">
      <c r="A290" s="38"/>
      <c r="B290" s="44"/>
      <c r="C290" s="324" t="s">
        <v>521</v>
      </c>
      <c r="D290" s="324" t="s">
        <v>522</v>
      </c>
      <c r="E290" s="17" t="s">
        <v>186</v>
      </c>
      <c r="F290" s="325">
        <v>2</v>
      </c>
      <c r="G290" s="38"/>
      <c r="H290" s="44"/>
    </row>
    <row r="291" s="2" customFormat="1" ht="16.8" customHeight="1">
      <c r="A291" s="38"/>
      <c r="B291" s="44"/>
      <c r="C291" s="324" t="s">
        <v>727</v>
      </c>
      <c r="D291" s="324" t="s">
        <v>728</v>
      </c>
      <c r="E291" s="17" t="s">
        <v>186</v>
      </c>
      <c r="F291" s="325">
        <v>58.979999999999997</v>
      </c>
      <c r="G291" s="38"/>
      <c r="H291" s="44"/>
    </row>
    <row r="292" s="2" customFormat="1" ht="16.8" customHeight="1">
      <c r="A292" s="38"/>
      <c r="B292" s="44"/>
      <c r="C292" s="324" t="s">
        <v>732</v>
      </c>
      <c r="D292" s="324" t="s">
        <v>733</v>
      </c>
      <c r="E292" s="17" t="s">
        <v>186</v>
      </c>
      <c r="F292" s="325">
        <v>53.082000000000001</v>
      </c>
      <c r="G292" s="38"/>
      <c r="H292" s="44"/>
    </row>
    <row r="293" s="2" customFormat="1" ht="16.8" customHeight="1">
      <c r="A293" s="38"/>
      <c r="B293" s="44"/>
      <c r="C293" s="324" t="s">
        <v>439</v>
      </c>
      <c r="D293" s="324" t="s">
        <v>440</v>
      </c>
      <c r="E293" s="17" t="s">
        <v>186</v>
      </c>
      <c r="F293" s="325">
        <v>111.17400000000001</v>
      </c>
      <c r="G293" s="38"/>
      <c r="H293" s="44"/>
    </row>
    <row r="294" s="2" customFormat="1" ht="16.8" customHeight="1">
      <c r="A294" s="38"/>
      <c r="B294" s="44"/>
      <c r="C294" s="324" t="s">
        <v>774</v>
      </c>
      <c r="D294" s="324" t="s">
        <v>775</v>
      </c>
      <c r="E294" s="17" t="s">
        <v>186</v>
      </c>
      <c r="F294" s="325">
        <v>58.979999999999997</v>
      </c>
      <c r="G294" s="38"/>
      <c r="H294" s="44"/>
    </row>
    <row r="295" s="2" customFormat="1" ht="16.8" customHeight="1">
      <c r="A295" s="38"/>
      <c r="B295" s="44"/>
      <c r="C295" s="320" t="s">
        <v>491</v>
      </c>
      <c r="D295" s="321" t="s">
        <v>492</v>
      </c>
      <c r="E295" s="322" t="s">
        <v>1</v>
      </c>
      <c r="F295" s="323">
        <v>83.694999999999993</v>
      </c>
      <c r="G295" s="38"/>
      <c r="H295" s="44"/>
    </row>
    <row r="296" s="2" customFormat="1" ht="16.8" customHeight="1">
      <c r="A296" s="38"/>
      <c r="B296" s="44"/>
      <c r="C296" s="324" t="s">
        <v>1</v>
      </c>
      <c r="D296" s="324" t="s">
        <v>761</v>
      </c>
      <c r="E296" s="17" t="s">
        <v>1</v>
      </c>
      <c r="F296" s="325">
        <v>0</v>
      </c>
      <c r="G296" s="38"/>
      <c r="H296" s="44"/>
    </row>
    <row r="297" s="2" customFormat="1" ht="16.8" customHeight="1">
      <c r="A297" s="38"/>
      <c r="B297" s="44"/>
      <c r="C297" s="324" t="s">
        <v>491</v>
      </c>
      <c r="D297" s="324" t="s">
        <v>762</v>
      </c>
      <c r="E297" s="17" t="s">
        <v>1</v>
      </c>
      <c r="F297" s="325">
        <v>83.694999999999993</v>
      </c>
      <c r="G297" s="38"/>
      <c r="H297" s="44"/>
    </row>
    <row r="298" s="2" customFormat="1" ht="16.8" customHeight="1">
      <c r="A298" s="38"/>
      <c r="B298" s="44"/>
      <c r="C298" s="326" t="s">
        <v>984</v>
      </c>
      <c r="D298" s="38"/>
      <c r="E298" s="38"/>
      <c r="F298" s="38"/>
      <c r="G298" s="38"/>
      <c r="H298" s="44"/>
    </row>
    <row r="299" s="2" customFormat="1" ht="16.8" customHeight="1">
      <c r="A299" s="38"/>
      <c r="B299" s="44"/>
      <c r="C299" s="324" t="s">
        <v>758</v>
      </c>
      <c r="D299" s="324" t="s">
        <v>759</v>
      </c>
      <c r="E299" s="17" t="s">
        <v>186</v>
      </c>
      <c r="F299" s="325">
        <v>83.694999999999993</v>
      </c>
      <c r="G299" s="38"/>
      <c r="H299" s="44"/>
    </row>
    <row r="300" s="2" customFormat="1" ht="16.8" customHeight="1">
      <c r="A300" s="38"/>
      <c r="B300" s="44"/>
      <c r="C300" s="324" t="s">
        <v>764</v>
      </c>
      <c r="D300" s="324" t="s">
        <v>765</v>
      </c>
      <c r="E300" s="17" t="s">
        <v>186</v>
      </c>
      <c r="F300" s="325">
        <v>93.694999999999993</v>
      </c>
      <c r="G300" s="38"/>
      <c r="H300" s="44"/>
    </row>
    <row r="301" s="2" customFormat="1" ht="16.8" customHeight="1">
      <c r="A301" s="38"/>
      <c r="B301" s="44"/>
      <c r="C301" s="320" t="s">
        <v>100</v>
      </c>
      <c r="D301" s="321" t="s">
        <v>100</v>
      </c>
      <c r="E301" s="322" t="s">
        <v>1</v>
      </c>
      <c r="F301" s="323">
        <v>1.1419999999999999</v>
      </c>
      <c r="G301" s="38"/>
      <c r="H301" s="44"/>
    </row>
    <row r="302" s="2" customFormat="1" ht="16.8" customHeight="1">
      <c r="A302" s="38"/>
      <c r="B302" s="44"/>
      <c r="C302" s="324" t="s">
        <v>100</v>
      </c>
      <c r="D302" s="324" t="s">
        <v>676</v>
      </c>
      <c r="E302" s="17" t="s">
        <v>1</v>
      </c>
      <c r="F302" s="325">
        <v>1.1419999999999999</v>
      </c>
      <c r="G302" s="38"/>
      <c r="H302" s="44"/>
    </row>
    <row r="303" s="2" customFormat="1" ht="16.8" customHeight="1">
      <c r="A303" s="38"/>
      <c r="B303" s="44"/>
      <c r="C303" s="326" t="s">
        <v>984</v>
      </c>
      <c r="D303" s="38"/>
      <c r="E303" s="38"/>
      <c r="F303" s="38"/>
      <c r="G303" s="38"/>
      <c r="H303" s="44"/>
    </row>
    <row r="304" s="2" customFormat="1" ht="16.8" customHeight="1">
      <c r="A304" s="38"/>
      <c r="B304" s="44"/>
      <c r="C304" s="324" t="s">
        <v>406</v>
      </c>
      <c r="D304" s="324" t="s">
        <v>407</v>
      </c>
      <c r="E304" s="17" t="s">
        <v>186</v>
      </c>
      <c r="F304" s="325">
        <v>1.1419999999999999</v>
      </c>
      <c r="G304" s="38"/>
      <c r="H304" s="44"/>
    </row>
    <row r="305" s="2" customFormat="1" ht="16.8" customHeight="1">
      <c r="A305" s="38"/>
      <c r="B305" s="44"/>
      <c r="C305" s="324" t="s">
        <v>401</v>
      </c>
      <c r="D305" s="324" t="s">
        <v>402</v>
      </c>
      <c r="E305" s="17" t="s">
        <v>186</v>
      </c>
      <c r="F305" s="325">
        <v>5.4169999999999998</v>
      </c>
      <c r="G305" s="38"/>
      <c r="H305" s="44"/>
    </row>
    <row r="306" s="2" customFormat="1" ht="16.8" customHeight="1">
      <c r="A306" s="38"/>
      <c r="B306" s="44"/>
      <c r="C306" s="320" t="s">
        <v>486</v>
      </c>
      <c r="D306" s="321" t="s">
        <v>487</v>
      </c>
      <c r="E306" s="322" t="s">
        <v>1</v>
      </c>
      <c r="F306" s="323">
        <v>2.3300000000000001</v>
      </c>
      <c r="G306" s="38"/>
      <c r="H306" s="44"/>
    </row>
    <row r="307" s="2" customFormat="1" ht="16.8" customHeight="1">
      <c r="A307" s="38"/>
      <c r="B307" s="44"/>
      <c r="C307" s="324" t="s">
        <v>486</v>
      </c>
      <c r="D307" s="324" t="s">
        <v>686</v>
      </c>
      <c r="E307" s="17" t="s">
        <v>1</v>
      </c>
      <c r="F307" s="325">
        <v>2.3300000000000001</v>
      </c>
      <c r="G307" s="38"/>
      <c r="H307" s="44"/>
    </row>
    <row r="308" s="2" customFormat="1" ht="16.8" customHeight="1">
      <c r="A308" s="38"/>
      <c r="B308" s="44"/>
      <c r="C308" s="326" t="s">
        <v>984</v>
      </c>
      <c r="D308" s="38"/>
      <c r="E308" s="38"/>
      <c r="F308" s="38"/>
      <c r="G308" s="38"/>
      <c r="H308" s="44"/>
    </row>
    <row r="309" s="2" customFormat="1" ht="16.8" customHeight="1">
      <c r="A309" s="38"/>
      <c r="B309" s="44"/>
      <c r="C309" s="324" t="s">
        <v>680</v>
      </c>
      <c r="D309" s="324" t="s">
        <v>681</v>
      </c>
      <c r="E309" s="17" t="s">
        <v>186</v>
      </c>
      <c r="F309" s="325">
        <v>21.140000000000001</v>
      </c>
      <c r="G309" s="38"/>
      <c r="H309" s="44"/>
    </row>
    <row r="310" s="2" customFormat="1" ht="16.8" customHeight="1">
      <c r="A310" s="38"/>
      <c r="B310" s="44"/>
      <c r="C310" s="324" t="s">
        <v>688</v>
      </c>
      <c r="D310" s="324" t="s">
        <v>689</v>
      </c>
      <c r="E310" s="17" t="s">
        <v>186</v>
      </c>
      <c r="F310" s="325">
        <v>31.640000000000001</v>
      </c>
      <c r="G310" s="38"/>
      <c r="H310" s="44"/>
    </row>
    <row r="311" s="2" customFormat="1" ht="16.8" customHeight="1">
      <c r="A311" s="38"/>
      <c r="B311" s="44"/>
      <c r="C311" s="324" t="s">
        <v>419</v>
      </c>
      <c r="D311" s="324" t="s">
        <v>420</v>
      </c>
      <c r="E311" s="17" t="s">
        <v>186</v>
      </c>
      <c r="F311" s="325">
        <v>31.640000000000001</v>
      </c>
      <c r="G311" s="38"/>
      <c r="H311" s="44"/>
    </row>
    <row r="312" s="2" customFormat="1" ht="16.8" customHeight="1">
      <c r="A312" s="38"/>
      <c r="B312" s="44"/>
      <c r="C312" s="320" t="s">
        <v>463</v>
      </c>
      <c r="D312" s="321" t="s">
        <v>463</v>
      </c>
      <c r="E312" s="322" t="s">
        <v>1</v>
      </c>
      <c r="F312" s="323">
        <v>46.615000000000002</v>
      </c>
      <c r="G312" s="38"/>
      <c r="H312" s="44"/>
    </row>
    <row r="313" s="2" customFormat="1" ht="16.8" customHeight="1">
      <c r="A313" s="38"/>
      <c r="B313" s="44"/>
      <c r="C313" s="324" t="s">
        <v>463</v>
      </c>
      <c r="D313" s="324" t="s">
        <v>469</v>
      </c>
      <c r="E313" s="17" t="s">
        <v>1</v>
      </c>
      <c r="F313" s="325">
        <v>46.615000000000002</v>
      </c>
      <c r="G313" s="38"/>
      <c r="H313" s="44"/>
    </row>
    <row r="314" s="2" customFormat="1" ht="16.8" customHeight="1">
      <c r="A314" s="38"/>
      <c r="B314" s="44"/>
      <c r="C314" s="326" t="s">
        <v>984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324" t="s">
        <v>521</v>
      </c>
      <c r="D315" s="324" t="s">
        <v>522</v>
      </c>
      <c r="E315" s="17" t="s">
        <v>186</v>
      </c>
      <c r="F315" s="325">
        <v>2</v>
      </c>
      <c r="G315" s="38"/>
      <c r="H315" s="44"/>
    </row>
    <row r="316" s="2" customFormat="1" ht="16.8" customHeight="1">
      <c r="A316" s="38"/>
      <c r="B316" s="44"/>
      <c r="C316" s="324" t="s">
        <v>513</v>
      </c>
      <c r="D316" s="324" t="s">
        <v>514</v>
      </c>
      <c r="E316" s="17" t="s">
        <v>186</v>
      </c>
      <c r="F316" s="325">
        <v>105.595</v>
      </c>
      <c r="G316" s="38"/>
      <c r="H316" s="44"/>
    </row>
    <row r="317" s="2" customFormat="1" ht="16.8" customHeight="1">
      <c r="A317" s="38"/>
      <c r="B317" s="44"/>
      <c r="C317" s="324" t="s">
        <v>718</v>
      </c>
      <c r="D317" s="324" t="s">
        <v>719</v>
      </c>
      <c r="E317" s="17" t="s">
        <v>186</v>
      </c>
      <c r="F317" s="325">
        <v>41.847999999999999</v>
      </c>
      <c r="G317" s="38"/>
      <c r="H317" s="44"/>
    </row>
    <row r="318" s="2" customFormat="1" ht="16.8" customHeight="1">
      <c r="A318" s="38"/>
      <c r="B318" s="44"/>
      <c r="C318" s="324" t="s">
        <v>723</v>
      </c>
      <c r="D318" s="324" t="s">
        <v>724</v>
      </c>
      <c r="E318" s="17" t="s">
        <v>186</v>
      </c>
      <c r="F318" s="325">
        <v>41.847999999999999</v>
      </c>
      <c r="G318" s="38"/>
      <c r="H318" s="44"/>
    </row>
    <row r="319" s="2" customFormat="1" ht="16.8" customHeight="1">
      <c r="A319" s="38"/>
      <c r="B319" s="44"/>
      <c r="C319" s="324" t="s">
        <v>758</v>
      </c>
      <c r="D319" s="324" t="s">
        <v>759</v>
      </c>
      <c r="E319" s="17" t="s">
        <v>186</v>
      </c>
      <c r="F319" s="325">
        <v>83.694999999999993</v>
      </c>
      <c r="G319" s="38"/>
      <c r="H319" s="44"/>
    </row>
    <row r="320" s="2" customFormat="1" ht="16.8" customHeight="1">
      <c r="A320" s="38"/>
      <c r="B320" s="44"/>
      <c r="C320" s="320" t="s">
        <v>461</v>
      </c>
      <c r="D320" s="321" t="s">
        <v>461</v>
      </c>
      <c r="E320" s="322" t="s">
        <v>1</v>
      </c>
      <c r="F320" s="323">
        <v>37.079999999999998</v>
      </c>
      <c r="G320" s="38"/>
      <c r="H320" s="44"/>
    </row>
    <row r="321" s="2" customFormat="1" ht="16.8" customHeight="1">
      <c r="A321" s="38"/>
      <c r="B321" s="44"/>
      <c r="C321" s="324" t="s">
        <v>461</v>
      </c>
      <c r="D321" s="324" t="s">
        <v>790</v>
      </c>
      <c r="E321" s="17" t="s">
        <v>1</v>
      </c>
      <c r="F321" s="325">
        <v>37.079999999999998</v>
      </c>
      <c r="G321" s="38"/>
      <c r="H321" s="44"/>
    </row>
    <row r="322" s="2" customFormat="1" ht="16.8" customHeight="1">
      <c r="A322" s="38"/>
      <c r="B322" s="44"/>
      <c r="C322" s="326" t="s">
        <v>984</v>
      </c>
      <c r="D322" s="38"/>
      <c r="E322" s="38"/>
      <c r="F322" s="38"/>
      <c r="G322" s="38"/>
      <c r="H322" s="44"/>
    </row>
    <row r="323" s="2" customFormat="1" ht="16.8" customHeight="1">
      <c r="A323" s="38"/>
      <c r="B323" s="44"/>
      <c r="C323" s="324" t="s">
        <v>508</v>
      </c>
      <c r="D323" s="324" t="s">
        <v>509</v>
      </c>
      <c r="E323" s="17" t="s">
        <v>186</v>
      </c>
      <c r="F323" s="325">
        <v>37.079999999999998</v>
      </c>
      <c r="G323" s="38"/>
      <c r="H323" s="44"/>
    </row>
    <row r="324" s="2" customFormat="1" ht="16.8" customHeight="1">
      <c r="A324" s="38"/>
      <c r="B324" s="44"/>
      <c r="C324" s="324" t="s">
        <v>718</v>
      </c>
      <c r="D324" s="324" t="s">
        <v>719</v>
      </c>
      <c r="E324" s="17" t="s">
        <v>186</v>
      </c>
      <c r="F324" s="325">
        <v>41.847999999999999</v>
      </c>
      <c r="G324" s="38"/>
      <c r="H324" s="44"/>
    </row>
    <row r="325" s="2" customFormat="1" ht="16.8" customHeight="1">
      <c r="A325" s="38"/>
      <c r="B325" s="44"/>
      <c r="C325" s="324" t="s">
        <v>723</v>
      </c>
      <c r="D325" s="324" t="s">
        <v>724</v>
      </c>
      <c r="E325" s="17" t="s">
        <v>186</v>
      </c>
      <c r="F325" s="325">
        <v>41.847999999999999</v>
      </c>
      <c r="G325" s="38"/>
      <c r="H325" s="44"/>
    </row>
    <row r="326" s="2" customFormat="1" ht="16.8" customHeight="1">
      <c r="A326" s="38"/>
      <c r="B326" s="44"/>
      <c r="C326" s="324" t="s">
        <v>758</v>
      </c>
      <c r="D326" s="324" t="s">
        <v>759</v>
      </c>
      <c r="E326" s="17" t="s">
        <v>186</v>
      </c>
      <c r="F326" s="325">
        <v>83.694999999999993</v>
      </c>
      <c r="G326" s="38"/>
      <c r="H326" s="44"/>
    </row>
    <row r="327" s="2" customFormat="1" ht="16.8" customHeight="1">
      <c r="A327" s="38"/>
      <c r="B327" s="44"/>
      <c r="C327" s="320" t="s">
        <v>483</v>
      </c>
      <c r="D327" s="321" t="s">
        <v>483</v>
      </c>
      <c r="E327" s="322" t="s">
        <v>1</v>
      </c>
      <c r="F327" s="323">
        <v>18.809999999999999</v>
      </c>
      <c r="G327" s="38"/>
      <c r="H327" s="44"/>
    </row>
    <row r="328" s="2" customFormat="1" ht="16.8" customHeight="1">
      <c r="A328" s="38"/>
      <c r="B328" s="44"/>
      <c r="C328" s="324" t="s">
        <v>483</v>
      </c>
      <c r="D328" s="324" t="s">
        <v>684</v>
      </c>
      <c r="E328" s="17" t="s">
        <v>1</v>
      </c>
      <c r="F328" s="325">
        <v>18.809999999999999</v>
      </c>
      <c r="G328" s="38"/>
      <c r="H328" s="44"/>
    </row>
    <row r="329" s="2" customFormat="1" ht="16.8" customHeight="1">
      <c r="A329" s="38"/>
      <c r="B329" s="44"/>
      <c r="C329" s="326" t="s">
        <v>984</v>
      </c>
      <c r="D329" s="38"/>
      <c r="E329" s="38"/>
      <c r="F329" s="38"/>
      <c r="G329" s="38"/>
      <c r="H329" s="44"/>
    </row>
    <row r="330" s="2" customFormat="1" ht="16.8" customHeight="1">
      <c r="A330" s="38"/>
      <c r="B330" s="44"/>
      <c r="C330" s="324" t="s">
        <v>680</v>
      </c>
      <c r="D330" s="324" t="s">
        <v>681</v>
      </c>
      <c r="E330" s="17" t="s">
        <v>186</v>
      </c>
      <c r="F330" s="325">
        <v>21.140000000000001</v>
      </c>
      <c r="G330" s="38"/>
      <c r="H330" s="44"/>
    </row>
    <row r="331" s="2" customFormat="1" ht="16.8" customHeight="1">
      <c r="A331" s="38"/>
      <c r="B331" s="44"/>
      <c r="C331" s="324" t="s">
        <v>688</v>
      </c>
      <c r="D331" s="324" t="s">
        <v>689</v>
      </c>
      <c r="E331" s="17" t="s">
        <v>186</v>
      </c>
      <c r="F331" s="325">
        <v>31.640000000000001</v>
      </c>
      <c r="G331" s="38"/>
      <c r="H331" s="44"/>
    </row>
    <row r="332" s="2" customFormat="1" ht="16.8" customHeight="1">
      <c r="A332" s="38"/>
      <c r="B332" s="44"/>
      <c r="C332" s="324" t="s">
        <v>419</v>
      </c>
      <c r="D332" s="324" t="s">
        <v>420</v>
      </c>
      <c r="E332" s="17" t="s">
        <v>186</v>
      </c>
      <c r="F332" s="325">
        <v>31.640000000000001</v>
      </c>
      <c r="G332" s="38"/>
      <c r="H332" s="44"/>
    </row>
    <row r="333" s="2" customFormat="1" ht="16.8" customHeight="1">
      <c r="A333" s="38"/>
      <c r="B333" s="44"/>
      <c r="C333" s="320" t="s">
        <v>485</v>
      </c>
      <c r="D333" s="321" t="s">
        <v>485</v>
      </c>
      <c r="E333" s="322" t="s">
        <v>1</v>
      </c>
      <c r="F333" s="323">
        <v>10.5</v>
      </c>
      <c r="G333" s="38"/>
      <c r="H333" s="44"/>
    </row>
    <row r="334" s="2" customFormat="1" ht="16.8" customHeight="1">
      <c r="A334" s="38"/>
      <c r="B334" s="44"/>
      <c r="C334" s="324" t="s">
        <v>485</v>
      </c>
      <c r="D334" s="324" t="s">
        <v>860</v>
      </c>
      <c r="E334" s="17" t="s">
        <v>1</v>
      </c>
      <c r="F334" s="325">
        <v>10.5</v>
      </c>
      <c r="G334" s="38"/>
      <c r="H334" s="44"/>
    </row>
    <row r="335" s="2" customFormat="1" ht="16.8" customHeight="1">
      <c r="A335" s="38"/>
      <c r="B335" s="44"/>
      <c r="C335" s="326" t="s">
        <v>984</v>
      </c>
      <c r="D335" s="38"/>
      <c r="E335" s="38"/>
      <c r="F335" s="38"/>
      <c r="G335" s="38"/>
      <c r="H335" s="44"/>
    </row>
    <row r="336" s="2" customFormat="1" ht="16.8" customHeight="1">
      <c r="A336" s="38"/>
      <c r="B336" s="44"/>
      <c r="C336" s="324" t="s">
        <v>680</v>
      </c>
      <c r="D336" s="324" t="s">
        <v>681</v>
      </c>
      <c r="E336" s="17" t="s">
        <v>186</v>
      </c>
      <c r="F336" s="325">
        <v>21.140000000000001</v>
      </c>
      <c r="G336" s="38"/>
      <c r="H336" s="44"/>
    </row>
    <row r="337" s="2" customFormat="1" ht="16.8" customHeight="1">
      <c r="A337" s="38"/>
      <c r="B337" s="44"/>
      <c r="C337" s="324" t="s">
        <v>688</v>
      </c>
      <c r="D337" s="324" t="s">
        <v>689</v>
      </c>
      <c r="E337" s="17" t="s">
        <v>186</v>
      </c>
      <c r="F337" s="325">
        <v>31.640000000000001</v>
      </c>
      <c r="G337" s="38"/>
      <c r="H337" s="44"/>
    </row>
    <row r="338" s="2" customFormat="1" ht="16.8" customHeight="1">
      <c r="A338" s="38"/>
      <c r="B338" s="44"/>
      <c r="C338" s="324" t="s">
        <v>419</v>
      </c>
      <c r="D338" s="324" t="s">
        <v>420</v>
      </c>
      <c r="E338" s="17" t="s">
        <v>186</v>
      </c>
      <c r="F338" s="325">
        <v>31.640000000000001</v>
      </c>
      <c r="G338" s="38"/>
      <c r="H338" s="44"/>
    </row>
    <row r="339" s="2" customFormat="1" ht="16.8" customHeight="1">
      <c r="A339" s="38"/>
      <c r="B339" s="44"/>
      <c r="C339" s="320" t="s">
        <v>494</v>
      </c>
      <c r="D339" s="321" t="s">
        <v>494</v>
      </c>
      <c r="E339" s="322" t="s">
        <v>1</v>
      </c>
      <c r="F339" s="323">
        <v>4</v>
      </c>
      <c r="G339" s="38"/>
      <c r="H339" s="44"/>
    </row>
    <row r="340" s="2" customFormat="1" ht="16.8" customHeight="1">
      <c r="A340" s="38"/>
      <c r="B340" s="44"/>
      <c r="C340" s="324" t="s">
        <v>494</v>
      </c>
      <c r="D340" s="324" t="s">
        <v>173</v>
      </c>
      <c r="E340" s="17" t="s">
        <v>1</v>
      </c>
      <c r="F340" s="325">
        <v>4</v>
      </c>
      <c r="G340" s="38"/>
      <c r="H340" s="44"/>
    </row>
    <row r="341" s="2" customFormat="1" ht="16.8" customHeight="1">
      <c r="A341" s="38"/>
      <c r="B341" s="44"/>
      <c r="C341" s="326" t="s">
        <v>984</v>
      </c>
      <c r="D341" s="38"/>
      <c r="E341" s="38"/>
      <c r="F341" s="38"/>
      <c r="G341" s="38"/>
      <c r="H341" s="44"/>
    </row>
    <row r="342" s="2" customFormat="1" ht="16.8" customHeight="1">
      <c r="A342" s="38"/>
      <c r="B342" s="44"/>
      <c r="C342" s="324" t="s">
        <v>370</v>
      </c>
      <c r="D342" s="324" t="s">
        <v>371</v>
      </c>
      <c r="E342" s="17" t="s">
        <v>261</v>
      </c>
      <c r="F342" s="325">
        <v>4</v>
      </c>
      <c r="G342" s="38"/>
      <c r="H342" s="44"/>
    </row>
    <row r="343" s="2" customFormat="1" ht="16.8" customHeight="1">
      <c r="A343" s="38"/>
      <c r="B343" s="44"/>
      <c r="C343" s="324" t="s">
        <v>601</v>
      </c>
      <c r="D343" s="324" t="s">
        <v>602</v>
      </c>
      <c r="E343" s="17" t="s">
        <v>261</v>
      </c>
      <c r="F343" s="325">
        <v>4</v>
      </c>
      <c r="G343" s="38"/>
      <c r="H343" s="44"/>
    </row>
    <row r="344" s="2" customFormat="1" ht="16.8" customHeight="1">
      <c r="A344" s="38"/>
      <c r="B344" s="44"/>
      <c r="C344" s="324" t="s">
        <v>391</v>
      </c>
      <c r="D344" s="324" t="s">
        <v>392</v>
      </c>
      <c r="E344" s="17" t="s">
        <v>261</v>
      </c>
      <c r="F344" s="325">
        <v>4</v>
      </c>
      <c r="G344" s="38"/>
      <c r="H344" s="44"/>
    </row>
    <row r="345" s="2" customFormat="1" ht="16.8" customHeight="1">
      <c r="A345" s="38"/>
      <c r="B345" s="44"/>
      <c r="C345" s="324" t="s">
        <v>605</v>
      </c>
      <c r="D345" s="324" t="s">
        <v>606</v>
      </c>
      <c r="E345" s="17" t="s">
        <v>261</v>
      </c>
      <c r="F345" s="325">
        <v>4</v>
      </c>
      <c r="G345" s="38"/>
      <c r="H345" s="44"/>
    </row>
    <row r="346" s="2" customFormat="1" ht="16.8" customHeight="1">
      <c r="A346" s="38"/>
      <c r="B346" s="44"/>
      <c r="C346" s="324" t="s">
        <v>381</v>
      </c>
      <c r="D346" s="324" t="s">
        <v>382</v>
      </c>
      <c r="E346" s="17" t="s">
        <v>383</v>
      </c>
      <c r="F346" s="325">
        <v>0.12</v>
      </c>
      <c r="G346" s="38"/>
      <c r="H346" s="44"/>
    </row>
    <row r="347" s="2" customFormat="1" ht="16.8" customHeight="1">
      <c r="A347" s="38"/>
      <c r="B347" s="44"/>
      <c r="C347" s="324" t="s">
        <v>596</v>
      </c>
      <c r="D347" s="324" t="s">
        <v>597</v>
      </c>
      <c r="E347" s="17" t="s">
        <v>261</v>
      </c>
      <c r="F347" s="325">
        <v>4</v>
      </c>
      <c r="G347" s="38"/>
      <c r="H347" s="44"/>
    </row>
    <row r="348" s="2" customFormat="1" ht="16.8" customHeight="1">
      <c r="A348" s="38"/>
      <c r="B348" s="44"/>
      <c r="C348" s="320" t="s">
        <v>660</v>
      </c>
      <c r="D348" s="321" t="s">
        <v>660</v>
      </c>
      <c r="E348" s="322" t="s">
        <v>1</v>
      </c>
      <c r="F348" s="323">
        <v>0.64000000000000001</v>
      </c>
      <c r="G348" s="38"/>
      <c r="H348" s="44"/>
    </row>
    <row r="349" s="2" customFormat="1" ht="16.8" customHeight="1">
      <c r="A349" s="38"/>
      <c r="B349" s="44"/>
      <c r="C349" s="324" t="s">
        <v>660</v>
      </c>
      <c r="D349" s="324" t="s">
        <v>661</v>
      </c>
      <c r="E349" s="17" t="s">
        <v>1</v>
      </c>
      <c r="F349" s="325">
        <v>0.64000000000000001</v>
      </c>
      <c r="G349" s="38"/>
      <c r="H349" s="44"/>
    </row>
    <row r="350" s="2" customFormat="1" ht="16.8" customHeight="1">
      <c r="A350" s="38"/>
      <c r="B350" s="44"/>
      <c r="C350" s="326" t="s">
        <v>984</v>
      </c>
      <c r="D350" s="38"/>
      <c r="E350" s="38"/>
      <c r="F350" s="38"/>
      <c r="G350" s="38"/>
      <c r="H350" s="44"/>
    </row>
    <row r="351" s="2" customFormat="1" ht="16.8" customHeight="1">
      <c r="A351" s="38"/>
      <c r="B351" s="44"/>
      <c r="C351" s="324" t="s">
        <v>657</v>
      </c>
      <c r="D351" s="324" t="s">
        <v>658</v>
      </c>
      <c r="E351" s="17" t="s">
        <v>186</v>
      </c>
      <c r="F351" s="325">
        <v>0.64000000000000001</v>
      </c>
      <c r="G351" s="38"/>
      <c r="H351" s="44"/>
    </row>
    <row r="352" s="2" customFormat="1" ht="16.8" customHeight="1">
      <c r="A352" s="38"/>
      <c r="B352" s="44"/>
      <c r="C352" s="324" t="s">
        <v>664</v>
      </c>
      <c r="D352" s="324" t="s">
        <v>665</v>
      </c>
      <c r="E352" s="17" t="s">
        <v>261</v>
      </c>
      <c r="F352" s="325">
        <v>1.24</v>
      </c>
      <c r="G352" s="38"/>
      <c r="H352" s="44"/>
    </row>
    <row r="353" s="2" customFormat="1" ht="16.8" customHeight="1">
      <c r="A353" s="38"/>
      <c r="B353" s="44"/>
      <c r="C353" s="324" t="s">
        <v>738</v>
      </c>
      <c r="D353" s="324" t="s">
        <v>739</v>
      </c>
      <c r="E353" s="17" t="s">
        <v>186</v>
      </c>
      <c r="F353" s="325">
        <v>1.24</v>
      </c>
      <c r="G353" s="38"/>
      <c r="H353" s="44"/>
    </row>
    <row r="354" s="2" customFormat="1" ht="16.8" customHeight="1">
      <c r="A354" s="38"/>
      <c r="B354" s="44"/>
      <c r="C354" s="324" t="s">
        <v>742</v>
      </c>
      <c r="D354" s="324" t="s">
        <v>743</v>
      </c>
      <c r="E354" s="17" t="s">
        <v>186</v>
      </c>
      <c r="F354" s="325">
        <v>1.24</v>
      </c>
      <c r="G354" s="38"/>
      <c r="H354" s="44"/>
    </row>
    <row r="355" s="2" customFormat="1" ht="16.8" customHeight="1">
      <c r="A355" s="38"/>
      <c r="B355" s="44"/>
      <c r="C355" s="320" t="s">
        <v>469</v>
      </c>
      <c r="D355" s="321" t="s">
        <v>469</v>
      </c>
      <c r="E355" s="322" t="s">
        <v>1</v>
      </c>
      <c r="F355" s="323">
        <v>46.615000000000002</v>
      </c>
      <c r="G355" s="38"/>
      <c r="H355" s="44"/>
    </row>
    <row r="356" s="2" customFormat="1" ht="16.8" customHeight="1">
      <c r="A356" s="38"/>
      <c r="B356" s="44"/>
      <c r="C356" s="324" t="s">
        <v>1</v>
      </c>
      <c r="D356" s="324" t="s">
        <v>795</v>
      </c>
      <c r="E356" s="17" t="s">
        <v>1</v>
      </c>
      <c r="F356" s="325">
        <v>125.64</v>
      </c>
      <c r="G356" s="38"/>
      <c r="H356" s="44"/>
    </row>
    <row r="357" s="2" customFormat="1" ht="16.8" customHeight="1">
      <c r="A357" s="38"/>
      <c r="B357" s="44"/>
      <c r="C357" s="324" t="s">
        <v>1</v>
      </c>
      <c r="D357" s="324" t="s">
        <v>796</v>
      </c>
      <c r="E357" s="17" t="s">
        <v>1</v>
      </c>
      <c r="F357" s="325">
        <v>4.5510000000000002</v>
      </c>
      <c r="G357" s="38"/>
      <c r="H357" s="44"/>
    </row>
    <row r="358" s="2" customFormat="1" ht="16.8" customHeight="1">
      <c r="A358" s="38"/>
      <c r="B358" s="44"/>
      <c r="C358" s="324" t="s">
        <v>1</v>
      </c>
      <c r="D358" s="324" t="s">
        <v>797</v>
      </c>
      <c r="E358" s="17" t="s">
        <v>1</v>
      </c>
      <c r="F358" s="325">
        <v>-2.0249999999999999</v>
      </c>
      <c r="G358" s="38"/>
      <c r="H358" s="44"/>
    </row>
    <row r="359" s="2" customFormat="1" ht="16.8" customHeight="1">
      <c r="A359" s="38"/>
      <c r="B359" s="44"/>
      <c r="C359" s="324" t="s">
        <v>1</v>
      </c>
      <c r="D359" s="324" t="s">
        <v>798</v>
      </c>
      <c r="E359" s="17" t="s">
        <v>1</v>
      </c>
      <c r="F359" s="325">
        <v>-5.7249999999999996</v>
      </c>
      <c r="G359" s="38"/>
      <c r="H359" s="44"/>
    </row>
    <row r="360" s="2" customFormat="1" ht="16.8" customHeight="1">
      <c r="A360" s="38"/>
      <c r="B360" s="44"/>
      <c r="C360" s="324" t="s">
        <v>1</v>
      </c>
      <c r="D360" s="324" t="s">
        <v>799</v>
      </c>
      <c r="E360" s="17" t="s">
        <v>1</v>
      </c>
      <c r="F360" s="325">
        <v>-75.825999999999993</v>
      </c>
      <c r="G360" s="38"/>
      <c r="H360" s="44"/>
    </row>
    <row r="361" s="2" customFormat="1" ht="16.8" customHeight="1">
      <c r="A361" s="38"/>
      <c r="B361" s="44"/>
      <c r="C361" s="324" t="s">
        <v>469</v>
      </c>
      <c r="D361" s="324" t="s">
        <v>183</v>
      </c>
      <c r="E361" s="17" t="s">
        <v>1</v>
      </c>
      <c r="F361" s="325">
        <v>46.615000000000002</v>
      </c>
      <c r="G361" s="38"/>
      <c r="H361" s="44"/>
    </row>
    <row r="362" s="2" customFormat="1" ht="16.8" customHeight="1">
      <c r="A362" s="38"/>
      <c r="B362" s="44"/>
      <c r="C362" s="326" t="s">
        <v>984</v>
      </c>
      <c r="D362" s="38"/>
      <c r="E362" s="38"/>
      <c r="F362" s="38"/>
      <c r="G362" s="38"/>
      <c r="H362" s="44"/>
    </row>
    <row r="363" s="2" customFormat="1" ht="16.8" customHeight="1">
      <c r="A363" s="38"/>
      <c r="B363" s="44"/>
      <c r="C363" s="324" t="s">
        <v>521</v>
      </c>
      <c r="D363" s="324" t="s">
        <v>522</v>
      </c>
      <c r="E363" s="17" t="s">
        <v>186</v>
      </c>
      <c r="F363" s="325">
        <v>2</v>
      </c>
      <c r="G363" s="38"/>
      <c r="H363" s="44"/>
    </row>
    <row r="364" s="2" customFormat="1" ht="16.8" customHeight="1">
      <c r="A364" s="38"/>
      <c r="B364" s="44"/>
      <c r="C364" s="320" t="s">
        <v>472</v>
      </c>
      <c r="D364" s="321" t="s">
        <v>472</v>
      </c>
      <c r="E364" s="322" t="s">
        <v>1</v>
      </c>
      <c r="F364" s="323">
        <v>10</v>
      </c>
      <c r="G364" s="38"/>
      <c r="H364" s="44"/>
    </row>
    <row r="365" s="2" customFormat="1" ht="16.8" customHeight="1">
      <c r="A365" s="38"/>
      <c r="B365" s="44"/>
      <c r="C365" s="324" t="s">
        <v>472</v>
      </c>
      <c r="D365" s="324" t="s">
        <v>218</v>
      </c>
      <c r="E365" s="17" t="s">
        <v>1</v>
      </c>
      <c r="F365" s="325">
        <v>10</v>
      </c>
      <c r="G365" s="38"/>
      <c r="H365" s="44"/>
    </row>
    <row r="366" s="2" customFormat="1" ht="16.8" customHeight="1">
      <c r="A366" s="38"/>
      <c r="B366" s="44"/>
      <c r="C366" s="326" t="s">
        <v>984</v>
      </c>
      <c r="D366" s="38"/>
      <c r="E366" s="38"/>
      <c r="F366" s="38"/>
      <c r="G366" s="38"/>
      <c r="H366" s="44"/>
    </row>
    <row r="367" s="2" customFormat="1" ht="16.8" customHeight="1">
      <c r="A367" s="38"/>
      <c r="B367" s="44"/>
      <c r="C367" s="324" t="s">
        <v>575</v>
      </c>
      <c r="D367" s="324" t="s">
        <v>576</v>
      </c>
      <c r="E367" s="17" t="s">
        <v>186</v>
      </c>
      <c r="F367" s="325">
        <v>10</v>
      </c>
      <c r="G367" s="38"/>
      <c r="H367" s="44"/>
    </row>
    <row r="368" s="2" customFormat="1" ht="16.8" customHeight="1">
      <c r="A368" s="38"/>
      <c r="B368" s="44"/>
      <c r="C368" s="324" t="s">
        <v>764</v>
      </c>
      <c r="D368" s="324" t="s">
        <v>765</v>
      </c>
      <c r="E368" s="17" t="s">
        <v>186</v>
      </c>
      <c r="F368" s="325">
        <v>93.694999999999993</v>
      </c>
      <c r="G368" s="38"/>
      <c r="H368" s="44"/>
    </row>
    <row r="369" s="2" customFormat="1" ht="26.4" customHeight="1">
      <c r="A369" s="38"/>
      <c r="B369" s="44"/>
      <c r="C369" s="319" t="s">
        <v>987</v>
      </c>
      <c r="D369" s="319" t="s">
        <v>96</v>
      </c>
      <c r="E369" s="38"/>
      <c r="F369" s="38"/>
      <c r="G369" s="38"/>
      <c r="H369" s="44"/>
    </row>
    <row r="370" s="2" customFormat="1" ht="16.8" customHeight="1">
      <c r="A370" s="38"/>
      <c r="B370" s="44"/>
      <c r="C370" s="320" t="s">
        <v>467</v>
      </c>
      <c r="D370" s="321" t="s">
        <v>467</v>
      </c>
      <c r="E370" s="322" t="s">
        <v>1</v>
      </c>
      <c r="F370" s="323">
        <v>16.219999999999999</v>
      </c>
      <c r="G370" s="38"/>
      <c r="H370" s="44"/>
    </row>
    <row r="371" s="2" customFormat="1" ht="16.8" customHeight="1">
      <c r="A371" s="38"/>
      <c r="B371" s="44"/>
      <c r="C371" s="324" t="s">
        <v>467</v>
      </c>
      <c r="D371" s="324" t="s">
        <v>940</v>
      </c>
      <c r="E371" s="17" t="s">
        <v>1</v>
      </c>
      <c r="F371" s="325">
        <v>16.219999999999999</v>
      </c>
      <c r="G371" s="38"/>
      <c r="H371" s="44"/>
    </row>
    <row r="372" s="2" customFormat="1" ht="16.8" customHeight="1">
      <c r="A372" s="38"/>
      <c r="B372" s="44"/>
      <c r="C372" s="326" t="s">
        <v>984</v>
      </c>
      <c r="D372" s="38"/>
      <c r="E372" s="38"/>
      <c r="F372" s="38"/>
      <c r="G372" s="38"/>
      <c r="H372" s="44"/>
    </row>
    <row r="373" s="2" customFormat="1" ht="16.8" customHeight="1">
      <c r="A373" s="38"/>
      <c r="B373" s="44"/>
      <c r="C373" s="324" t="s">
        <v>622</v>
      </c>
      <c r="D373" s="324" t="s">
        <v>623</v>
      </c>
      <c r="E373" s="17" t="s">
        <v>172</v>
      </c>
      <c r="F373" s="325">
        <v>16.219999999999999</v>
      </c>
      <c r="G373" s="38"/>
      <c r="H373" s="44"/>
    </row>
    <row r="374" s="2" customFormat="1" ht="16.8" customHeight="1">
      <c r="A374" s="38"/>
      <c r="B374" s="44"/>
      <c r="C374" s="324" t="s">
        <v>517</v>
      </c>
      <c r="D374" s="324" t="s">
        <v>518</v>
      </c>
      <c r="E374" s="17" t="s">
        <v>186</v>
      </c>
      <c r="F374" s="325">
        <v>2.4329999999999998</v>
      </c>
      <c r="G374" s="38"/>
      <c r="H374" s="44"/>
    </row>
    <row r="375" s="2" customFormat="1" ht="16.8" customHeight="1">
      <c r="A375" s="38"/>
      <c r="B375" s="44"/>
      <c r="C375" s="324" t="s">
        <v>626</v>
      </c>
      <c r="D375" s="324" t="s">
        <v>627</v>
      </c>
      <c r="E375" s="17" t="s">
        <v>172</v>
      </c>
      <c r="F375" s="325">
        <v>16.219999999999999</v>
      </c>
      <c r="G375" s="38"/>
      <c r="H375" s="44"/>
    </row>
    <row r="376" s="2" customFormat="1" ht="16.8" customHeight="1">
      <c r="A376" s="38"/>
      <c r="B376" s="44"/>
      <c r="C376" s="324" t="s">
        <v>645</v>
      </c>
      <c r="D376" s="324" t="s">
        <v>646</v>
      </c>
      <c r="E376" s="17" t="s">
        <v>172</v>
      </c>
      <c r="F376" s="325">
        <v>16.219999999999999</v>
      </c>
      <c r="G376" s="38"/>
      <c r="H376" s="44"/>
    </row>
    <row r="377" s="2" customFormat="1" ht="16.8" customHeight="1">
      <c r="A377" s="38"/>
      <c r="B377" s="44"/>
      <c r="C377" s="324" t="s">
        <v>648</v>
      </c>
      <c r="D377" s="324" t="s">
        <v>649</v>
      </c>
      <c r="E377" s="17" t="s">
        <v>261</v>
      </c>
      <c r="F377" s="325">
        <v>32.439999999999998</v>
      </c>
      <c r="G377" s="38"/>
      <c r="H377" s="44"/>
    </row>
    <row r="378" s="2" customFormat="1" ht="16.8" customHeight="1">
      <c r="A378" s="38"/>
      <c r="B378" s="44"/>
      <c r="C378" s="324" t="s">
        <v>629</v>
      </c>
      <c r="D378" s="324" t="s">
        <v>630</v>
      </c>
      <c r="E378" s="17" t="s">
        <v>186</v>
      </c>
      <c r="F378" s="325">
        <v>1.946</v>
      </c>
      <c r="G378" s="38"/>
      <c r="H378" s="44"/>
    </row>
    <row r="379" s="2" customFormat="1" ht="16.8" customHeight="1">
      <c r="A379" s="38"/>
      <c r="B379" s="44"/>
      <c r="C379" s="320" t="s">
        <v>476</v>
      </c>
      <c r="D379" s="321" t="s">
        <v>476</v>
      </c>
      <c r="E379" s="322" t="s">
        <v>1</v>
      </c>
      <c r="F379" s="323">
        <v>11.699999999999999</v>
      </c>
      <c r="G379" s="38"/>
      <c r="H379" s="44"/>
    </row>
    <row r="380" s="2" customFormat="1" ht="16.8" customHeight="1">
      <c r="A380" s="38"/>
      <c r="B380" s="44"/>
      <c r="C380" s="324" t="s">
        <v>476</v>
      </c>
      <c r="D380" s="324" t="s">
        <v>683</v>
      </c>
      <c r="E380" s="17" t="s">
        <v>1</v>
      </c>
      <c r="F380" s="325">
        <v>11.699999999999999</v>
      </c>
      <c r="G380" s="38"/>
      <c r="H380" s="44"/>
    </row>
    <row r="381" s="2" customFormat="1" ht="16.8" customHeight="1">
      <c r="A381" s="38"/>
      <c r="B381" s="44"/>
      <c r="C381" s="326" t="s">
        <v>984</v>
      </c>
      <c r="D381" s="38"/>
      <c r="E381" s="38"/>
      <c r="F381" s="38"/>
      <c r="G381" s="38"/>
      <c r="H381" s="44"/>
    </row>
    <row r="382" s="2" customFormat="1" ht="16.8" customHeight="1">
      <c r="A382" s="38"/>
      <c r="B382" s="44"/>
      <c r="C382" s="324" t="s">
        <v>680</v>
      </c>
      <c r="D382" s="324" t="s">
        <v>681</v>
      </c>
      <c r="E382" s="17" t="s">
        <v>186</v>
      </c>
      <c r="F382" s="325">
        <v>15.199999999999999</v>
      </c>
      <c r="G382" s="38"/>
      <c r="H382" s="44"/>
    </row>
    <row r="383" s="2" customFormat="1" ht="16.8" customHeight="1">
      <c r="A383" s="38"/>
      <c r="B383" s="44"/>
      <c r="C383" s="324" t="s">
        <v>669</v>
      </c>
      <c r="D383" s="324" t="s">
        <v>670</v>
      </c>
      <c r="E383" s="17" t="s">
        <v>186</v>
      </c>
      <c r="F383" s="325">
        <v>2.9249999999999998</v>
      </c>
      <c r="G383" s="38"/>
      <c r="H383" s="44"/>
    </row>
    <row r="384" s="2" customFormat="1" ht="16.8" customHeight="1">
      <c r="A384" s="38"/>
      <c r="B384" s="44"/>
      <c r="C384" s="320" t="s">
        <v>479</v>
      </c>
      <c r="D384" s="321" t="s">
        <v>480</v>
      </c>
      <c r="E384" s="322" t="s">
        <v>1</v>
      </c>
      <c r="F384" s="323">
        <v>2.9249999999999998</v>
      </c>
      <c r="G384" s="38"/>
      <c r="H384" s="44"/>
    </row>
    <row r="385" s="2" customFormat="1" ht="16.8" customHeight="1">
      <c r="A385" s="38"/>
      <c r="B385" s="44"/>
      <c r="C385" s="324" t="s">
        <v>479</v>
      </c>
      <c r="D385" s="324" t="s">
        <v>672</v>
      </c>
      <c r="E385" s="17" t="s">
        <v>1</v>
      </c>
      <c r="F385" s="325">
        <v>2.9249999999999998</v>
      </c>
      <c r="G385" s="38"/>
      <c r="H385" s="44"/>
    </row>
    <row r="386" s="2" customFormat="1" ht="16.8" customHeight="1">
      <c r="A386" s="38"/>
      <c r="B386" s="44"/>
      <c r="C386" s="326" t="s">
        <v>984</v>
      </c>
      <c r="D386" s="38"/>
      <c r="E386" s="38"/>
      <c r="F386" s="38"/>
      <c r="G386" s="38"/>
      <c r="H386" s="44"/>
    </row>
    <row r="387" s="2" customFormat="1" ht="16.8" customHeight="1">
      <c r="A387" s="38"/>
      <c r="B387" s="44"/>
      <c r="C387" s="324" t="s">
        <v>669</v>
      </c>
      <c r="D387" s="324" t="s">
        <v>670</v>
      </c>
      <c r="E387" s="17" t="s">
        <v>186</v>
      </c>
      <c r="F387" s="325">
        <v>2.9249999999999998</v>
      </c>
      <c r="G387" s="38"/>
      <c r="H387" s="44"/>
    </row>
    <row r="388" s="2" customFormat="1" ht="16.8" customHeight="1">
      <c r="A388" s="38"/>
      <c r="B388" s="44"/>
      <c r="C388" s="324" t="s">
        <v>401</v>
      </c>
      <c r="D388" s="324" t="s">
        <v>402</v>
      </c>
      <c r="E388" s="17" t="s">
        <v>186</v>
      </c>
      <c r="F388" s="325">
        <v>4.0670000000000002</v>
      </c>
      <c r="G388" s="38"/>
      <c r="H388" s="44"/>
    </row>
    <row r="389" s="2" customFormat="1" ht="16.8" customHeight="1">
      <c r="A389" s="38"/>
      <c r="B389" s="44"/>
      <c r="C389" s="324" t="s">
        <v>677</v>
      </c>
      <c r="D389" s="324" t="s">
        <v>678</v>
      </c>
      <c r="E389" s="17" t="s">
        <v>186</v>
      </c>
      <c r="F389" s="325">
        <v>2.9249999999999998</v>
      </c>
      <c r="G389" s="38"/>
      <c r="H389" s="44"/>
    </row>
    <row r="390" s="2" customFormat="1" ht="16.8" customHeight="1">
      <c r="A390" s="38"/>
      <c r="B390" s="44"/>
      <c r="C390" s="320" t="s">
        <v>495</v>
      </c>
      <c r="D390" s="321" t="s">
        <v>496</v>
      </c>
      <c r="E390" s="322" t="s">
        <v>1</v>
      </c>
      <c r="F390" s="323">
        <v>10</v>
      </c>
      <c r="G390" s="38"/>
      <c r="H390" s="44"/>
    </row>
    <row r="391" s="2" customFormat="1" ht="16.8" customHeight="1">
      <c r="A391" s="38"/>
      <c r="B391" s="44"/>
      <c r="C391" s="324" t="s">
        <v>495</v>
      </c>
      <c r="D391" s="324" t="s">
        <v>704</v>
      </c>
      <c r="E391" s="17" t="s">
        <v>1</v>
      </c>
      <c r="F391" s="325">
        <v>10</v>
      </c>
      <c r="G391" s="38"/>
      <c r="H391" s="44"/>
    </row>
    <row r="392" s="2" customFormat="1" ht="16.8" customHeight="1">
      <c r="A392" s="38"/>
      <c r="B392" s="44"/>
      <c r="C392" s="326" t="s">
        <v>984</v>
      </c>
      <c r="D392" s="38"/>
      <c r="E392" s="38"/>
      <c r="F392" s="38"/>
      <c r="G392" s="38"/>
      <c r="H392" s="44"/>
    </row>
    <row r="393" s="2" customFormat="1" ht="16.8" customHeight="1">
      <c r="A393" s="38"/>
      <c r="B393" s="44"/>
      <c r="C393" s="324" t="s">
        <v>701</v>
      </c>
      <c r="D393" s="324" t="s">
        <v>702</v>
      </c>
      <c r="E393" s="17" t="s">
        <v>261</v>
      </c>
      <c r="F393" s="325">
        <v>10</v>
      </c>
      <c r="G393" s="38"/>
      <c r="H393" s="44"/>
    </row>
    <row r="394" s="2" customFormat="1" ht="16.8" customHeight="1">
      <c r="A394" s="38"/>
      <c r="B394" s="44"/>
      <c r="C394" s="324" t="s">
        <v>710</v>
      </c>
      <c r="D394" s="324" t="s">
        <v>711</v>
      </c>
      <c r="E394" s="17" t="s">
        <v>261</v>
      </c>
      <c r="F394" s="325">
        <v>10</v>
      </c>
      <c r="G394" s="38"/>
      <c r="H394" s="44"/>
    </row>
    <row r="395" s="2" customFormat="1" ht="16.8" customHeight="1">
      <c r="A395" s="38"/>
      <c r="B395" s="44"/>
      <c r="C395" s="320" t="s">
        <v>489</v>
      </c>
      <c r="D395" s="321" t="s">
        <v>490</v>
      </c>
      <c r="E395" s="322" t="s">
        <v>1</v>
      </c>
      <c r="F395" s="323">
        <v>21</v>
      </c>
      <c r="G395" s="38"/>
      <c r="H395" s="44"/>
    </row>
    <row r="396" s="2" customFormat="1" ht="16.8" customHeight="1">
      <c r="A396" s="38"/>
      <c r="B396" s="44"/>
      <c r="C396" s="324" t="s">
        <v>1</v>
      </c>
      <c r="D396" s="324" t="s">
        <v>698</v>
      </c>
      <c r="E396" s="17" t="s">
        <v>1</v>
      </c>
      <c r="F396" s="325">
        <v>17</v>
      </c>
      <c r="G396" s="38"/>
      <c r="H396" s="44"/>
    </row>
    <row r="397" s="2" customFormat="1" ht="16.8" customHeight="1">
      <c r="A397" s="38"/>
      <c r="B397" s="44"/>
      <c r="C397" s="324" t="s">
        <v>1</v>
      </c>
      <c r="D397" s="324" t="s">
        <v>699</v>
      </c>
      <c r="E397" s="17" t="s">
        <v>1</v>
      </c>
      <c r="F397" s="325">
        <v>4</v>
      </c>
      <c r="G397" s="38"/>
      <c r="H397" s="44"/>
    </row>
    <row r="398" s="2" customFormat="1" ht="16.8" customHeight="1">
      <c r="A398" s="38"/>
      <c r="B398" s="44"/>
      <c r="C398" s="324" t="s">
        <v>489</v>
      </c>
      <c r="D398" s="324" t="s">
        <v>183</v>
      </c>
      <c r="E398" s="17" t="s">
        <v>1</v>
      </c>
      <c r="F398" s="325">
        <v>21</v>
      </c>
      <c r="G398" s="38"/>
      <c r="H398" s="44"/>
    </row>
    <row r="399" s="2" customFormat="1" ht="16.8" customHeight="1">
      <c r="A399" s="38"/>
      <c r="B399" s="44"/>
      <c r="C399" s="326" t="s">
        <v>984</v>
      </c>
      <c r="D399" s="38"/>
      <c r="E399" s="38"/>
      <c r="F399" s="38"/>
      <c r="G399" s="38"/>
      <c r="H399" s="44"/>
    </row>
    <row r="400" s="2" customFormat="1" ht="16.8" customHeight="1">
      <c r="A400" s="38"/>
      <c r="B400" s="44"/>
      <c r="C400" s="324" t="s">
        <v>695</v>
      </c>
      <c r="D400" s="324" t="s">
        <v>696</v>
      </c>
      <c r="E400" s="17" t="s">
        <v>172</v>
      </c>
      <c r="F400" s="325">
        <v>21</v>
      </c>
      <c r="G400" s="38"/>
      <c r="H400" s="44"/>
    </row>
    <row r="401" s="2" customFormat="1" ht="16.8" customHeight="1">
      <c r="A401" s="38"/>
      <c r="B401" s="44"/>
      <c r="C401" s="324" t="s">
        <v>706</v>
      </c>
      <c r="D401" s="324" t="s">
        <v>707</v>
      </c>
      <c r="E401" s="17" t="s">
        <v>172</v>
      </c>
      <c r="F401" s="325">
        <v>21</v>
      </c>
      <c r="G401" s="38"/>
      <c r="H401" s="44"/>
    </row>
    <row r="402" s="2" customFormat="1" ht="16.8" customHeight="1">
      <c r="A402" s="38"/>
      <c r="B402" s="44"/>
      <c r="C402" s="324" t="s">
        <v>714</v>
      </c>
      <c r="D402" s="324" t="s">
        <v>715</v>
      </c>
      <c r="E402" s="17" t="s">
        <v>172</v>
      </c>
      <c r="F402" s="325">
        <v>21</v>
      </c>
      <c r="G402" s="38"/>
      <c r="H402" s="44"/>
    </row>
    <row r="403" s="2" customFormat="1" ht="16.8" customHeight="1">
      <c r="A403" s="38"/>
      <c r="B403" s="44"/>
      <c r="C403" s="320" t="s">
        <v>474</v>
      </c>
      <c r="D403" s="321" t="s">
        <v>474</v>
      </c>
      <c r="E403" s="322" t="s">
        <v>1</v>
      </c>
      <c r="F403" s="323">
        <v>0</v>
      </c>
      <c r="G403" s="38"/>
      <c r="H403" s="44"/>
    </row>
    <row r="404" s="2" customFormat="1" ht="16.8" customHeight="1">
      <c r="A404" s="38"/>
      <c r="B404" s="44"/>
      <c r="C404" s="324" t="s">
        <v>474</v>
      </c>
      <c r="D404" s="324" t="s">
        <v>76</v>
      </c>
      <c r="E404" s="17" t="s">
        <v>1</v>
      </c>
      <c r="F404" s="325">
        <v>0</v>
      </c>
      <c r="G404" s="38"/>
      <c r="H404" s="44"/>
    </row>
    <row r="405" s="2" customFormat="1" ht="16.8" customHeight="1">
      <c r="A405" s="38"/>
      <c r="B405" s="44"/>
      <c r="C405" s="326" t="s">
        <v>984</v>
      </c>
      <c r="D405" s="38"/>
      <c r="E405" s="38"/>
      <c r="F405" s="38"/>
      <c r="G405" s="38"/>
      <c r="H405" s="44"/>
    </row>
    <row r="406" s="2" customFormat="1" ht="16.8" customHeight="1">
      <c r="A406" s="38"/>
      <c r="B406" s="44"/>
      <c r="C406" s="324" t="s">
        <v>584</v>
      </c>
      <c r="D406" s="324" t="s">
        <v>585</v>
      </c>
      <c r="E406" s="17" t="s">
        <v>186</v>
      </c>
      <c r="F406" s="325">
        <v>0</v>
      </c>
      <c r="G406" s="38"/>
      <c r="H406" s="44"/>
    </row>
    <row r="407" s="2" customFormat="1" ht="16.8" customHeight="1">
      <c r="A407" s="38"/>
      <c r="B407" s="44"/>
      <c r="C407" s="324" t="s">
        <v>764</v>
      </c>
      <c r="D407" s="324" t="s">
        <v>765</v>
      </c>
      <c r="E407" s="17" t="s">
        <v>186</v>
      </c>
      <c r="F407" s="325">
        <v>81.444999999999993</v>
      </c>
      <c r="G407" s="38"/>
      <c r="H407" s="44"/>
    </row>
    <row r="408" s="2" customFormat="1" ht="16.8" customHeight="1">
      <c r="A408" s="38"/>
      <c r="B408" s="44"/>
      <c r="C408" s="320" t="s">
        <v>470</v>
      </c>
      <c r="D408" s="321" t="s">
        <v>470</v>
      </c>
      <c r="E408" s="322" t="s">
        <v>1</v>
      </c>
      <c r="F408" s="323">
        <v>28.34</v>
      </c>
      <c r="G408" s="38"/>
      <c r="H408" s="44"/>
    </row>
    <row r="409" s="2" customFormat="1" ht="16.8" customHeight="1">
      <c r="A409" s="38"/>
      <c r="B409" s="44"/>
      <c r="C409" s="324" t="s">
        <v>1</v>
      </c>
      <c r="D409" s="324" t="s">
        <v>540</v>
      </c>
      <c r="E409" s="17" t="s">
        <v>1</v>
      </c>
      <c r="F409" s="325">
        <v>12.42</v>
      </c>
      <c r="G409" s="38"/>
      <c r="H409" s="44"/>
    </row>
    <row r="410" s="2" customFormat="1" ht="16.8" customHeight="1">
      <c r="A410" s="38"/>
      <c r="B410" s="44"/>
      <c r="C410" s="324" t="s">
        <v>1</v>
      </c>
      <c r="D410" s="324" t="s">
        <v>909</v>
      </c>
      <c r="E410" s="17" t="s">
        <v>1</v>
      </c>
      <c r="F410" s="325">
        <v>5.3600000000000003</v>
      </c>
      <c r="G410" s="38"/>
      <c r="H410" s="44"/>
    </row>
    <row r="411" s="2" customFormat="1" ht="16.8" customHeight="1">
      <c r="A411" s="38"/>
      <c r="B411" s="44"/>
      <c r="C411" s="324" t="s">
        <v>1</v>
      </c>
      <c r="D411" s="324" t="s">
        <v>910</v>
      </c>
      <c r="E411" s="17" t="s">
        <v>1</v>
      </c>
      <c r="F411" s="325">
        <v>10.560000000000001</v>
      </c>
      <c r="G411" s="38"/>
      <c r="H411" s="44"/>
    </row>
    <row r="412" s="2" customFormat="1" ht="16.8" customHeight="1">
      <c r="A412" s="38"/>
      <c r="B412" s="44"/>
      <c r="C412" s="324" t="s">
        <v>470</v>
      </c>
      <c r="D412" s="324" t="s">
        <v>183</v>
      </c>
      <c r="E412" s="17" t="s">
        <v>1</v>
      </c>
      <c r="F412" s="325">
        <v>28.34</v>
      </c>
      <c r="G412" s="38"/>
      <c r="H412" s="44"/>
    </row>
    <row r="413" s="2" customFormat="1" ht="16.8" customHeight="1">
      <c r="A413" s="38"/>
      <c r="B413" s="44"/>
      <c r="C413" s="326" t="s">
        <v>984</v>
      </c>
      <c r="D413" s="38"/>
      <c r="E413" s="38"/>
      <c r="F413" s="38"/>
      <c r="G413" s="38"/>
      <c r="H413" s="44"/>
    </row>
    <row r="414" s="2" customFormat="1" ht="16.8" customHeight="1">
      <c r="A414" s="38"/>
      <c r="B414" s="44"/>
      <c r="C414" s="324" t="s">
        <v>278</v>
      </c>
      <c r="D414" s="324" t="s">
        <v>279</v>
      </c>
      <c r="E414" s="17" t="s">
        <v>186</v>
      </c>
      <c r="F414" s="325">
        <v>28.34</v>
      </c>
      <c r="G414" s="38"/>
      <c r="H414" s="44"/>
    </row>
    <row r="415" s="2" customFormat="1" ht="16.8" customHeight="1">
      <c r="A415" s="38"/>
      <c r="B415" s="44"/>
      <c r="C415" s="324" t="s">
        <v>529</v>
      </c>
      <c r="D415" s="324" t="s">
        <v>530</v>
      </c>
      <c r="E415" s="17" t="s">
        <v>186</v>
      </c>
      <c r="F415" s="325">
        <v>28.34</v>
      </c>
      <c r="G415" s="38"/>
      <c r="H415" s="44"/>
    </row>
    <row r="416" s="2" customFormat="1" ht="16.8" customHeight="1">
      <c r="A416" s="38"/>
      <c r="B416" s="44"/>
      <c r="C416" s="324" t="s">
        <v>439</v>
      </c>
      <c r="D416" s="324" t="s">
        <v>440</v>
      </c>
      <c r="E416" s="17" t="s">
        <v>186</v>
      </c>
      <c r="F416" s="325">
        <v>81.994</v>
      </c>
      <c r="G416" s="38"/>
      <c r="H416" s="44"/>
    </row>
    <row r="417" s="2" customFormat="1">
      <c r="A417" s="38"/>
      <c r="B417" s="44"/>
      <c r="C417" s="324" t="s">
        <v>274</v>
      </c>
      <c r="D417" s="324" t="s">
        <v>275</v>
      </c>
      <c r="E417" s="17" t="s">
        <v>186</v>
      </c>
      <c r="F417" s="325">
        <v>28.34</v>
      </c>
      <c r="G417" s="38"/>
      <c r="H417" s="44"/>
    </row>
    <row r="418" s="2" customFormat="1" ht="16.8" customHeight="1">
      <c r="A418" s="38"/>
      <c r="B418" s="44"/>
      <c r="C418" s="320" t="s">
        <v>465</v>
      </c>
      <c r="D418" s="321" t="s">
        <v>465</v>
      </c>
      <c r="E418" s="322" t="s">
        <v>1</v>
      </c>
      <c r="F418" s="323">
        <v>38.43</v>
      </c>
      <c r="G418" s="38"/>
      <c r="H418" s="44"/>
    </row>
    <row r="419" s="2" customFormat="1">
      <c r="A419" s="38"/>
      <c r="B419" s="44"/>
      <c r="C419" s="324" t="s">
        <v>465</v>
      </c>
      <c r="D419" s="324" t="s">
        <v>971</v>
      </c>
      <c r="E419" s="17" t="s">
        <v>1</v>
      </c>
      <c r="F419" s="325">
        <v>38.43</v>
      </c>
      <c r="G419" s="38"/>
      <c r="H419" s="44"/>
    </row>
    <row r="420" s="2" customFormat="1" ht="16.8" customHeight="1">
      <c r="A420" s="38"/>
      <c r="B420" s="44"/>
      <c r="C420" s="326" t="s">
        <v>984</v>
      </c>
      <c r="D420" s="38"/>
      <c r="E420" s="38"/>
      <c r="F420" s="38"/>
      <c r="G420" s="38"/>
      <c r="H420" s="44"/>
    </row>
    <row r="421" s="2" customFormat="1" ht="16.8" customHeight="1">
      <c r="A421" s="38"/>
      <c r="B421" s="44"/>
      <c r="C421" s="324" t="s">
        <v>747</v>
      </c>
      <c r="D421" s="324" t="s">
        <v>748</v>
      </c>
      <c r="E421" s="17" t="s">
        <v>186</v>
      </c>
      <c r="F421" s="325">
        <v>38.43</v>
      </c>
      <c r="G421" s="38"/>
      <c r="H421" s="44"/>
    </row>
    <row r="422" s="2" customFormat="1" ht="16.8" customHeight="1">
      <c r="A422" s="38"/>
      <c r="B422" s="44"/>
      <c r="C422" s="324" t="s">
        <v>513</v>
      </c>
      <c r="D422" s="324" t="s">
        <v>514</v>
      </c>
      <c r="E422" s="17" t="s">
        <v>186</v>
      </c>
      <c r="F422" s="325">
        <v>87.435000000000002</v>
      </c>
      <c r="G422" s="38"/>
      <c r="H422" s="44"/>
    </row>
    <row r="423" s="2" customFormat="1" ht="16.8" customHeight="1">
      <c r="A423" s="38"/>
      <c r="B423" s="44"/>
      <c r="C423" s="324" t="s">
        <v>521</v>
      </c>
      <c r="D423" s="324" t="s">
        <v>522</v>
      </c>
      <c r="E423" s="17" t="s">
        <v>186</v>
      </c>
      <c r="F423" s="325">
        <v>2</v>
      </c>
      <c r="G423" s="38"/>
      <c r="H423" s="44"/>
    </row>
    <row r="424" s="2" customFormat="1" ht="16.8" customHeight="1">
      <c r="A424" s="38"/>
      <c r="B424" s="44"/>
      <c r="C424" s="324" t="s">
        <v>727</v>
      </c>
      <c r="D424" s="324" t="s">
        <v>728</v>
      </c>
      <c r="E424" s="17" t="s">
        <v>186</v>
      </c>
      <c r="F424" s="325">
        <v>38.43</v>
      </c>
      <c r="G424" s="38"/>
      <c r="H424" s="44"/>
    </row>
    <row r="425" s="2" customFormat="1" ht="16.8" customHeight="1">
      <c r="A425" s="38"/>
      <c r="B425" s="44"/>
      <c r="C425" s="324" t="s">
        <v>732</v>
      </c>
      <c r="D425" s="324" t="s">
        <v>733</v>
      </c>
      <c r="E425" s="17" t="s">
        <v>186</v>
      </c>
      <c r="F425" s="325">
        <v>34.587000000000003</v>
      </c>
      <c r="G425" s="38"/>
      <c r="H425" s="44"/>
    </row>
    <row r="426" s="2" customFormat="1" ht="16.8" customHeight="1">
      <c r="A426" s="38"/>
      <c r="B426" s="44"/>
      <c r="C426" s="324" t="s">
        <v>439</v>
      </c>
      <c r="D426" s="324" t="s">
        <v>440</v>
      </c>
      <c r="E426" s="17" t="s">
        <v>186</v>
      </c>
      <c r="F426" s="325">
        <v>81.994</v>
      </c>
      <c r="G426" s="38"/>
      <c r="H426" s="44"/>
    </row>
    <row r="427" s="2" customFormat="1" ht="16.8" customHeight="1">
      <c r="A427" s="38"/>
      <c r="B427" s="44"/>
      <c r="C427" s="324" t="s">
        <v>774</v>
      </c>
      <c r="D427" s="324" t="s">
        <v>775</v>
      </c>
      <c r="E427" s="17" t="s">
        <v>186</v>
      </c>
      <c r="F427" s="325">
        <v>38.43</v>
      </c>
      <c r="G427" s="38"/>
      <c r="H427" s="44"/>
    </row>
    <row r="428" s="2" customFormat="1" ht="16.8" customHeight="1">
      <c r="A428" s="38"/>
      <c r="B428" s="44"/>
      <c r="C428" s="320" t="s">
        <v>491</v>
      </c>
      <c r="D428" s="321" t="s">
        <v>492</v>
      </c>
      <c r="E428" s="322" t="s">
        <v>1</v>
      </c>
      <c r="F428" s="323">
        <v>71.444999999999993</v>
      </c>
      <c r="G428" s="38"/>
      <c r="H428" s="44"/>
    </row>
    <row r="429" s="2" customFormat="1" ht="16.8" customHeight="1">
      <c r="A429" s="38"/>
      <c r="B429" s="44"/>
      <c r="C429" s="324" t="s">
        <v>1</v>
      </c>
      <c r="D429" s="324" t="s">
        <v>761</v>
      </c>
      <c r="E429" s="17" t="s">
        <v>1</v>
      </c>
      <c r="F429" s="325">
        <v>0</v>
      </c>
      <c r="G429" s="38"/>
      <c r="H429" s="44"/>
    </row>
    <row r="430" s="2" customFormat="1" ht="16.8" customHeight="1">
      <c r="A430" s="38"/>
      <c r="B430" s="44"/>
      <c r="C430" s="324" t="s">
        <v>491</v>
      </c>
      <c r="D430" s="324" t="s">
        <v>762</v>
      </c>
      <c r="E430" s="17" t="s">
        <v>1</v>
      </c>
      <c r="F430" s="325">
        <v>71.444999999999993</v>
      </c>
      <c r="G430" s="38"/>
      <c r="H430" s="44"/>
    </row>
    <row r="431" s="2" customFormat="1" ht="16.8" customHeight="1">
      <c r="A431" s="38"/>
      <c r="B431" s="44"/>
      <c r="C431" s="326" t="s">
        <v>984</v>
      </c>
      <c r="D431" s="38"/>
      <c r="E431" s="38"/>
      <c r="F431" s="38"/>
      <c r="G431" s="38"/>
      <c r="H431" s="44"/>
    </row>
    <row r="432" s="2" customFormat="1" ht="16.8" customHeight="1">
      <c r="A432" s="38"/>
      <c r="B432" s="44"/>
      <c r="C432" s="324" t="s">
        <v>758</v>
      </c>
      <c r="D432" s="324" t="s">
        <v>759</v>
      </c>
      <c r="E432" s="17" t="s">
        <v>186</v>
      </c>
      <c r="F432" s="325">
        <v>71.444999999999993</v>
      </c>
      <c r="G432" s="38"/>
      <c r="H432" s="44"/>
    </row>
    <row r="433" s="2" customFormat="1" ht="16.8" customHeight="1">
      <c r="A433" s="38"/>
      <c r="B433" s="44"/>
      <c r="C433" s="324" t="s">
        <v>764</v>
      </c>
      <c r="D433" s="324" t="s">
        <v>765</v>
      </c>
      <c r="E433" s="17" t="s">
        <v>186</v>
      </c>
      <c r="F433" s="325">
        <v>81.444999999999993</v>
      </c>
      <c r="G433" s="38"/>
      <c r="H433" s="44"/>
    </row>
    <row r="434" s="2" customFormat="1" ht="16.8" customHeight="1">
      <c r="A434" s="38"/>
      <c r="B434" s="44"/>
      <c r="C434" s="320" t="s">
        <v>100</v>
      </c>
      <c r="D434" s="321" t="s">
        <v>100</v>
      </c>
      <c r="E434" s="322" t="s">
        <v>1</v>
      </c>
      <c r="F434" s="323">
        <v>1.1419999999999999</v>
      </c>
      <c r="G434" s="38"/>
      <c r="H434" s="44"/>
    </row>
    <row r="435" s="2" customFormat="1" ht="16.8" customHeight="1">
      <c r="A435" s="38"/>
      <c r="B435" s="44"/>
      <c r="C435" s="324" t="s">
        <v>100</v>
      </c>
      <c r="D435" s="324" t="s">
        <v>676</v>
      </c>
      <c r="E435" s="17" t="s">
        <v>1</v>
      </c>
      <c r="F435" s="325">
        <v>1.1419999999999999</v>
      </c>
      <c r="G435" s="38"/>
      <c r="H435" s="44"/>
    </row>
    <row r="436" s="2" customFormat="1" ht="16.8" customHeight="1">
      <c r="A436" s="38"/>
      <c r="B436" s="44"/>
      <c r="C436" s="326" t="s">
        <v>984</v>
      </c>
      <c r="D436" s="38"/>
      <c r="E436" s="38"/>
      <c r="F436" s="38"/>
      <c r="G436" s="38"/>
      <c r="H436" s="44"/>
    </row>
    <row r="437" s="2" customFormat="1" ht="16.8" customHeight="1">
      <c r="A437" s="38"/>
      <c r="B437" s="44"/>
      <c r="C437" s="324" t="s">
        <v>406</v>
      </c>
      <c r="D437" s="324" t="s">
        <v>407</v>
      </c>
      <c r="E437" s="17" t="s">
        <v>186</v>
      </c>
      <c r="F437" s="325">
        <v>1.1419999999999999</v>
      </c>
      <c r="G437" s="38"/>
      <c r="H437" s="44"/>
    </row>
    <row r="438" s="2" customFormat="1" ht="16.8" customHeight="1">
      <c r="A438" s="38"/>
      <c r="B438" s="44"/>
      <c r="C438" s="324" t="s">
        <v>401</v>
      </c>
      <c r="D438" s="324" t="s">
        <v>402</v>
      </c>
      <c r="E438" s="17" t="s">
        <v>186</v>
      </c>
      <c r="F438" s="325">
        <v>4.0670000000000002</v>
      </c>
      <c r="G438" s="38"/>
      <c r="H438" s="44"/>
    </row>
    <row r="439" s="2" customFormat="1" ht="16.8" customHeight="1">
      <c r="A439" s="38"/>
      <c r="B439" s="44"/>
      <c r="C439" s="320" t="s">
        <v>486</v>
      </c>
      <c r="D439" s="321" t="s">
        <v>487</v>
      </c>
      <c r="E439" s="322" t="s">
        <v>1</v>
      </c>
      <c r="F439" s="323">
        <v>2.3300000000000001</v>
      </c>
      <c r="G439" s="38"/>
      <c r="H439" s="44"/>
    </row>
    <row r="440" s="2" customFormat="1" ht="16.8" customHeight="1">
      <c r="A440" s="38"/>
      <c r="B440" s="44"/>
      <c r="C440" s="324" t="s">
        <v>486</v>
      </c>
      <c r="D440" s="324" t="s">
        <v>686</v>
      </c>
      <c r="E440" s="17" t="s">
        <v>1</v>
      </c>
      <c r="F440" s="325">
        <v>2.3300000000000001</v>
      </c>
      <c r="G440" s="38"/>
      <c r="H440" s="44"/>
    </row>
    <row r="441" s="2" customFormat="1" ht="16.8" customHeight="1">
      <c r="A441" s="38"/>
      <c r="B441" s="44"/>
      <c r="C441" s="326" t="s">
        <v>984</v>
      </c>
      <c r="D441" s="38"/>
      <c r="E441" s="38"/>
      <c r="F441" s="38"/>
      <c r="G441" s="38"/>
      <c r="H441" s="44"/>
    </row>
    <row r="442" s="2" customFormat="1" ht="16.8" customHeight="1">
      <c r="A442" s="38"/>
      <c r="B442" s="44"/>
      <c r="C442" s="324" t="s">
        <v>680</v>
      </c>
      <c r="D442" s="324" t="s">
        <v>681</v>
      </c>
      <c r="E442" s="17" t="s">
        <v>186</v>
      </c>
      <c r="F442" s="325">
        <v>15.199999999999999</v>
      </c>
      <c r="G442" s="38"/>
      <c r="H442" s="44"/>
    </row>
    <row r="443" s="2" customFormat="1" ht="16.8" customHeight="1">
      <c r="A443" s="38"/>
      <c r="B443" s="44"/>
      <c r="C443" s="324" t="s">
        <v>688</v>
      </c>
      <c r="D443" s="324" t="s">
        <v>689</v>
      </c>
      <c r="E443" s="17" t="s">
        <v>186</v>
      </c>
      <c r="F443" s="325">
        <v>24.199999999999999</v>
      </c>
      <c r="G443" s="38"/>
      <c r="H443" s="44"/>
    </row>
    <row r="444" s="2" customFormat="1" ht="16.8" customHeight="1">
      <c r="A444" s="38"/>
      <c r="B444" s="44"/>
      <c r="C444" s="324" t="s">
        <v>419</v>
      </c>
      <c r="D444" s="324" t="s">
        <v>420</v>
      </c>
      <c r="E444" s="17" t="s">
        <v>186</v>
      </c>
      <c r="F444" s="325">
        <v>24.199999999999999</v>
      </c>
      <c r="G444" s="38"/>
      <c r="H444" s="44"/>
    </row>
    <row r="445" s="2" customFormat="1" ht="16.8" customHeight="1">
      <c r="A445" s="38"/>
      <c r="B445" s="44"/>
      <c r="C445" s="320" t="s">
        <v>463</v>
      </c>
      <c r="D445" s="321" t="s">
        <v>463</v>
      </c>
      <c r="E445" s="322" t="s">
        <v>1</v>
      </c>
      <c r="F445" s="323">
        <v>49.005000000000003</v>
      </c>
      <c r="G445" s="38"/>
      <c r="H445" s="44"/>
    </row>
    <row r="446" s="2" customFormat="1" ht="16.8" customHeight="1">
      <c r="A446" s="38"/>
      <c r="B446" s="44"/>
      <c r="C446" s="324" t="s">
        <v>463</v>
      </c>
      <c r="D446" s="324" t="s">
        <v>469</v>
      </c>
      <c r="E446" s="17" t="s">
        <v>1</v>
      </c>
      <c r="F446" s="325">
        <v>49.005000000000003</v>
      </c>
      <c r="G446" s="38"/>
      <c r="H446" s="44"/>
    </row>
    <row r="447" s="2" customFormat="1" ht="16.8" customHeight="1">
      <c r="A447" s="38"/>
      <c r="B447" s="44"/>
      <c r="C447" s="326" t="s">
        <v>984</v>
      </c>
      <c r="D447" s="38"/>
      <c r="E447" s="38"/>
      <c r="F447" s="38"/>
      <c r="G447" s="38"/>
      <c r="H447" s="44"/>
    </row>
    <row r="448" s="2" customFormat="1" ht="16.8" customHeight="1">
      <c r="A448" s="38"/>
      <c r="B448" s="44"/>
      <c r="C448" s="324" t="s">
        <v>521</v>
      </c>
      <c r="D448" s="324" t="s">
        <v>522</v>
      </c>
      <c r="E448" s="17" t="s">
        <v>186</v>
      </c>
      <c r="F448" s="325">
        <v>2</v>
      </c>
      <c r="G448" s="38"/>
      <c r="H448" s="44"/>
    </row>
    <row r="449" s="2" customFormat="1" ht="16.8" customHeight="1">
      <c r="A449" s="38"/>
      <c r="B449" s="44"/>
      <c r="C449" s="324" t="s">
        <v>513</v>
      </c>
      <c r="D449" s="324" t="s">
        <v>514</v>
      </c>
      <c r="E449" s="17" t="s">
        <v>186</v>
      </c>
      <c r="F449" s="325">
        <v>87.435000000000002</v>
      </c>
      <c r="G449" s="38"/>
      <c r="H449" s="44"/>
    </row>
    <row r="450" s="2" customFormat="1" ht="16.8" customHeight="1">
      <c r="A450" s="38"/>
      <c r="B450" s="44"/>
      <c r="C450" s="324" t="s">
        <v>718</v>
      </c>
      <c r="D450" s="324" t="s">
        <v>719</v>
      </c>
      <c r="E450" s="17" t="s">
        <v>186</v>
      </c>
      <c r="F450" s="325">
        <v>35.722999999999999</v>
      </c>
      <c r="G450" s="38"/>
      <c r="H450" s="44"/>
    </row>
    <row r="451" s="2" customFormat="1" ht="16.8" customHeight="1">
      <c r="A451" s="38"/>
      <c r="B451" s="44"/>
      <c r="C451" s="324" t="s">
        <v>723</v>
      </c>
      <c r="D451" s="324" t="s">
        <v>724</v>
      </c>
      <c r="E451" s="17" t="s">
        <v>186</v>
      </c>
      <c r="F451" s="325">
        <v>35.722999999999999</v>
      </c>
      <c r="G451" s="38"/>
      <c r="H451" s="44"/>
    </row>
    <row r="452" s="2" customFormat="1" ht="16.8" customHeight="1">
      <c r="A452" s="38"/>
      <c r="B452" s="44"/>
      <c r="C452" s="324" t="s">
        <v>758</v>
      </c>
      <c r="D452" s="324" t="s">
        <v>759</v>
      </c>
      <c r="E452" s="17" t="s">
        <v>186</v>
      </c>
      <c r="F452" s="325">
        <v>71.444999999999993</v>
      </c>
      <c r="G452" s="38"/>
      <c r="H452" s="44"/>
    </row>
    <row r="453" s="2" customFormat="1" ht="16.8" customHeight="1">
      <c r="A453" s="38"/>
      <c r="B453" s="44"/>
      <c r="C453" s="320" t="s">
        <v>461</v>
      </c>
      <c r="D453" s="321" t="s">
        <v>461</v>
      </c>
      <c r="E453" s="322" t="s">
        <v>1</v>
      </c>
      <c r="F453" s="323">
        <v>22.440000000000001</v>
      </c>
      <c r="G453" s="38"/>
      <c r="H453" s="44"/>
    </row>
    <row r="454" s="2" customFormat="1" ht="16.8" customHeight="1">
      <c r="A454" s="38"/>
      <c r="B454" s="44"/>
      <c r="C454" s="324" t="s">
        <v>461</v>
      </c>
      <c r="D454" s="324" t="s">
        <v>894</v>
      </c>
      <c r="E454" s="17" t="s">
        <v>1</v>
      </c>
      <c r="F454" s="325">
        <v>22.440000000000001</v>
      </c>
      <c r="G454" s="38"/>
      <c r="H454" s="44"/>
    </row>
    <row r="455" s="2" customFormat="1" ht="16.8" customHeight="1">
      <c r="A455" s="38"/>
      <c r="B455" s="44"/>
      <c r="C455" s="326" t="s">
        <v>984</v>
      </c>
      <c r="D455" s="38"/>
      <c r="E455" s="38"/>
      <c r="F455" s="38"/>
      <c r="G455" s="38"/>
      <c r="H455" s="44"/>
    </row>
    <row r="456" s="2" customFormat="1" ht="16.8" customHeight="1">
      <c r="A456" s="38"/>
      <c r="B456" s="44"/>
      <c r="C456" s="324" t="s">
        <v>508</v>
      </c>
      <c r="D456" s="324" t="s">
        <v>509</v>
      </c>
      <c r="E456" s="17" t="s">
        <v>186</v>
      </c>
      <c r="F456" s="325">
        <v>22.440000000000001</v>
      </c>
      <c r="G456" s="38"/>
      <c r="H456" s="44"/>
    </row>
    <row r="457" s="2" customFormat="1" ht="16.8" customHeight="1">
      <c r="A457" s="38"/>
      <c r="B457" s="44"/>
      <c r="C457" s="324" t="s">
        <v>718</v>
      </c>
      <c r="D457" s="324" t="s">
        <v>719</v>
      </c>
      <c r="E457" s="17" t="s">
        <v>186</v>
      </c>
      <c r="F457" s="325">
        <v>35.722999999999999</v>
      </c>
      <c r="G457" s="38"/>
      <c r="H457" s="44"/>
    </row>
    <row r="458" s="2" customFormat="1" ht="16.8" customHeight="1">
      <c r="A458" s="38"/>
      <c r="B458" s="44"/>
      <c r="C458" s="324" t="s">
        <v>723</v>
      </c>
      <c r="D458" s="324" t="s">
        <v>724</v>
      </c>
      <c r="E458" s="17" t="s">
        <v>186</v>
      </c>
      <c r="F458" s="325">
        <v>35.722999999999999</v>
      </c>
      <c r="G458" s="38"/>
      <c r="H458" s="44"/>
    </row>
    <row r="459" s="2" customFormat="1" ht="16.8" customHeight="1">
      <c r="A459" s="38"/>
      <c r="B459" s="44"/>
      <c r="C459" s="324" t="s">
        <v>758</v>
      </c>
      <c r="D459" s="324" t="s">
        <v>759</v>
      </c>
      <c r="E459" s="17" t="s">
        <v>186</v>
      </c>
      <c r="F459" s="325">
        <v>71.444999999999993</v>
      </c>
      <c r="G459" s="38"/>
      <c r="H459" s="44"/>
    </row>
    <row r="460" s="2" customFormat="1" ht="16.8" customHeight="1">
      <c r="A460" s="38"/>
      <c r="B460" s="44"/>
      <c r="C460" s="320" t="s">
        <v>483</v>
      </c>
      <c r="D460" s="321" t="s">
        <v>483</v>
      </c>
      <c r="E460" s="322" t="s">
        <v>1</v>
      </c>
      <c r="F460" s="323">
        <v>12.869999999999999</v>
      </c>
      <c r="G460" s="38"/>
      <c r="H460" s="44"/>
    </row>
    <row r="461" s="2" customFormat="1" ht="16.8" customHeight="1">
      <c r="A461" s="38"/>
      <c r="B461" s="44"/>
      <c r="C461" s="324" t="s">
        <v>483</v>
      </c>
      <c r="D461" s="324" t="s">
        <v>684</v>
      </c>
      <c r="E461" s="17" t="s">
        <v>1</v>
      </c>
      <c r="F461" s="325">
        <v>12.869999999999999</v>
      </c>
      <c r="G461" s="38"/>
      <c r="H461" s="44"/>
    </row>
    <row r="462" s="2" customFormat="1" ht="16.8" customHeight="1">
      <c r="A462" s="38"/>
      <c r="B462" s="44"/>
      <c r="C462" s="326" t="s">
        <v>984</v>
      </c>
      <c r="D462" s="38"/>
      <c r="E462" s="38"/>
      <c r="F462" s="38"/>
      <c r="G462" s="38"/>
      <c r="H462" s="44"/>
    </row>
    <row r="463" s="2" customFormat="1" ht="16.8" customHeight="1">
      <c r="A463" s="38"/>
      <c r="B463" s="44"/>
      <c r="C463" s="324" t="s">
        <v>680</v>
      </c>
      <c r="D463" s="324" t="s">
        <v>681</v>
      </c>
      <c r="E463" s="17" t="s">
        <v>186</v>
      </c>
      <c r="F463" s="325">
        <v>15.199999999999999</v>
      </c>
      <c r="G463" s="38"/>
      <c r="H463" s="44"/>
    </row>
    <row r="464" s="2" customFormat="1" ht="16.8" customHeight="1">
      <c r="A464" s="38"/>
      <c r="B464" s="44"/>
      <c r="C464" s="324" t="s">
        <v>688</v>
      </c>
      <c r="D464" s="324" t="s">
        <v>689</v>
      </c>
      <c r="E464" s="17" t="s">
        <v>186</v>
      </c>
      <c r="F464" s="325">
        <v>24.199999999999999</v>
      </c>
      <c r="G464" s="38"/>
      <c r="H464" s="44"/>
    </row>
    <row r="465" s="2" customFormat="1" ht="16.8" customHeight="1">
      <c r="A465" s="38"/>
      <c r="B465" s="44"/>
      <c r="C465" s="324" t="s">
        <v>419</v>
      </c>
      <c r="D465" s="324" t="s">
        <v>420</v>
      </c>
      <c r="E465" s="17" t="s">
        <v>186</v>
      </c>
      <c r="F465" s="325">
        <v>24.199999999999999</v>
      </c>
      <c r="G465" s="38"/>
      <c r="H465" s="44"/>
    </row>
    <row r="466" s="2" customFormat="1" ht="16.8" customHeight="1">
      <c r="A466" s="38"/>
      <c r="B466" s="44"/>
      <c r="C466" s="320" t="s">
        <v>485</v>
      </c>
      <c r="D466" s="321" t="s">
        <v>485</v>
      </c>
      <c r="E466" s="322" t="s">
        <v>1</v>
      </c>
      <c r="F466" s="323">
        <v>9</v>
      </c>
      <c r="G466" s="38"/>
      <c r="H466" s="44"/>
    </row>
    <row r="467" s="2" customFormat="1" ht="16.8" customHeight="1">
      <c r="A467" s="38"/>
      <c r="B467" s="44"/>
      <c r="C467" s="324" t="s">
        <v>485</v>
      </c>
      <c r="D467" s="324" t="s">
        <v>685</v>
      </c>
      <c r="E467" s="17" t="s">
        <v>1</v>
      </c>
      <c r="F467" s="325">
        <v>9</v>
      </c>
      <c r="G467" s="38"/>
      <c r="H467" s="44"/>
    </row>
    <row r="468" s="2" customFormat="1" ht="16.8" customHeight="1">
      <c r="A468" s="38"/>
      <c r="B468" s="44"/>
      <c r="C468" s="326" t="s">
        <v>984</v>
      </c>
      <c r="D468" s="38"/>
      <c r="E468" s="38"/>
      <c r="F468" s="38"/>
      <c r="G468" s="38"/>
      <c r="H468" s="44"/>
    </row>
    <row r="469" s="2" customFormat="1" ht="16.8" customHeight="1">
      <c r="A469" s="38"/>
      <c r="B469" s="44"/>
      <c r="C469" s="324" t="s">
        <v>680</v>
      </c>
      <c r="D469" s="324" t="s">
        <v>681</v>
      </c>
      <c r="E469" s="17" t="s">
        <v>186</v>
      </c>
      <c r="F469" s="325">
        <v>15.199999999999999</v>
      </c>
      <c r="G469" s="38"/>
      <c r="H469" s="44"/>
    </row>
    <row r="470" s="2" customFormat="1" ht="16.8" customHeight="1">
      <c r="A470" s="38"/>
      <c r="B470" s="44"/>
      <c r="C470" s="324" t="s">
        <v>688</v>
      </c>
      <c r="D470" s="324" t="s">
        <v>689</v>
      </c>
      <c r="E470" s="17" t="s">
        <v>186</v>
      </c>
      <c r="F470" s="325">
        <v>24.199999999999999</v>
      </c>
      <c r="G470" s="38"/>
      <c r="H470" s="44"/>
    </row>
    <row r="471" s="2" customFormat="1" ht="16.8" customHeight="1">
      <c r="A471" s="38"/>
      <c r="B471" s="44"/>
      <c r="C471" s="324" t="s">
        <v>419</v>
      </c>
      <c r="D471" s="324" t="s">
        <v>420</v>
      </c>
      <c r="E471" s="17" t="s">
        <v>186</v>
      </c>
      <c r="F471" s="325">
        <v>24.199999999999999</v>
      </c>
      <c r="G471" s="38"/>
      <c r="H471" s="44"/>
    </row>
    <row r="472" s="2" customFormat="1" ht="16.8" customHeight="1">
      <c r="A472" s="38"/>
      <c r="B472" s="44"/>
      <c r="C472" s="320" t="s">
        <v>494</v>
      </c>
      <c r="D472" s="321" t="s">
        <v>494</v>
      </c>
      <c r="E472" s="322" t="s">
        <v>1</v>
      </c>
      <c r="F472" s="323">
        <v>4</v>
      </c>
      <c r="G472" s="38"/>
      <c r="H472" s="44"/>
    </row>
    <row r="473" s="2" customFormat="1" ht="16.8" customHeight="1">
      <c r="A473" s="38"/>
      <c r="B473" s="44"/>
      <c r="C473" s="324" t="s">
        <v>494</v>
      </c>
      <c r="D473" s="324" t="s">
        <v>173</v>
      </c>
      <c r="E473" s="17" t="s">
        <v>1</v>
      </c>
      <c r="F473" s="325">
        <v>4</v>
      </c>
      <c r="G473" s="38"/>
      <c r="H473" s="44"/>
    </row>
    <row r="474" s="2" customFormat="1" ht="16.8" customHeight="1">
      <c r="A474" s="38"/>
      <c r="B474" s="44"/>
      <c r="C474" s="326" t="s">
        <v>984</v>
      </c>
      <c r="D474" s="38"/>
      <c r="E474" s="38"/>
      <c r="F474" s="38"/>
      <c r="G474" s="38"/>
      <c r="H474" s="44"/>
    </row>
    <row r="475" s="2" customFormat="1" ht="16.8" customHeight="1">
      <c r="A475" s="38"/>
      <c r="B475" s="44"/>
      <c r="C475" s="324" t="s">
        <v>370</v>
      </c>
      <c r="D475" s="324" t="s">
        <v>371</v>
      </c>
      <c r="E475" s="17" t="s">
        <v>261</v>
      </c>
      <c r="F475" s="325">
        <v>4</v>
      </c>
      <c r="G475" s="38"/>
      <c r="H475" s="44"/>
    </row>
    <row r="476" s="2" customFormat="1" ht="16.8" customHeight="1">
      <c r="A476" s="38"/>
      <c r="B476" s="44"/>
      <c r="C476" s="324" t="s">
        <v>601</v>
      </c>
      <c r="D476" s="324" t="s">
        <v>602</v>
      </c>
      <c r="E476" s="17" t="s">
        <v>261</v>
      </c>
      <c r="F476" s="325">
        <v>4</v>
      </c>
      <c r="G476" s="38"/>
      <c r="H476" s="44"/>
    </row>
    <row r="477" s="2" customFormat="1" ht="16.8" customHeight="1">
      <c r="A477" s="38"/>
      <c r="B477" s="44"/>
      <c r="C477" s="324" t="s">
        <v>391</v>
      </c>
      <c r="D477" s="324" t="s">
        <v>392</v>
      </c>
      <c r="E477" s="17" t="s">
        <v>261</v>
      </c>
      <c r="F477" s="325">
        <v>4</v>
      </c>
      <c r="G477" s="38"/>
      <c r="H477" s="44"/>
    </row>
    <row r="478" s="2" customFormat="1" ht="16.8" customHeight="1">
      <c r="A478" s="38"/>
      <c r="B478" s="44"/>
      <c r="C478" s="324" t="s">
        <v>605</v>
      </c>
      <c r="D478" s="324" t="s">
        <v>606</v>
      </c>
      <c r="E478" s="17" t="s">
        <v>261</v>
      </c>
      <c r="F478" s="325">
        <v>4</v>
      </c>
      <c r="G478" s="38"/>
      <c r="H478" s="44"/>
    </row>
    <row r="479" s="2" customFormat="1" ht="16.8" customHeight="1">
      <c r="A479" s="38"/>
      <c r="B479" s="44"/>
      <c r="C479" s="324" t="s">
        <v>381</v>
      </c>
      <c r="D479" s="324" t="s">
        <v>382</v>
      </c>
      <c r="E479" s="17" t="s">
        <v>383</v>
      </c>
      <c r="F479" s="325">
        <v>0.12</v>
      </c>
      <c r="G479" s="38"/>
      <c r="H479" s="44"/>
    </row>
    <row r="480" s="2" customFormat="1" ht="16.8" customHeight="1">
      <c r="A480" s="38"/>
      <c r="B480" s="44"/>
      <c r="C480" s="324" t="s">
        <v>596</v>
      </c>
      <c r="D480" s="324" t="s">
        <v>597</v>
      </c>
      <c r="E480" s="17" t="s">
        <v>261</v>
      </c>
      <c r="F480" s="325">
        <v>4</v>
      </c>
      <c r="G480" s="38"/>
      <c r="H480" s="44"/>
    </row>
    <row r="481" s="2" customFormat="1" ht="16.8" customHeight="1">
      <c r="A481" s="38"/>
      <c r="B481" s="44"/>
      <c r="C481" s="320" t="s">
        <v>660</v>
      </c>
      <c r="D481" s="321" t="s">
        <v>660</v>
      </c>
      <c r="E481" s="322" t="s">
        <v>1</v>
      </c>
      <c r="F481" s="323">
        <v>0.64000000000000001</v>
      </c>
      <c r="G481" s="38"/>
      <c r="H481" s="44"/>
    </row>
    <row r="482" s="2" customFormat="1" ht="16.8" customHeight="1">
      <c r="A482" s="38"/>
      <c r="B482" s="44"/>
      <c r="C482" s="324" t="s">
        <v>660</v>
      </c>
      <c r="D482" s="324" t="s">
        <v>661</v>
      </c>
      <c r="E482" s="17" t="s">
        <v>1</v>
      </c>
      <c r="F482" s="325">
        <v>0.64000000000000001</v>
      </c>
      <c r="G482" s="38"/>
      <c r="H482" s="44"/>
    </row>
    <row r="483" s="2" customFormat="1" ht="16.8" customHeight="1">
      <c r="A483" s="38"/>
      <c r="B483" s="44"/>
      <c r="C483" s="326" t="s">
        <v>984</v>
      </c>
      <c r="D483" s="38"/>
      <c r="E483" s="38"/>
      <c r="F483" s="38"/>
      <c r="G483" s="38"/>
      <c r="H483" s="44"/>
    </row>
    <row r="484" s="2" customFormat="1" ht="16.8" customHeight="1">
      <c r="A484" s="38"/>
      <c r="B484" s="44"/>
      <c r="C484" s="324" t="s">
        <v>657</v>
      </c>
      <c r="D484" s="324" t="s">
        <v>658</v>
      </c>
      <c r="E484" s="17" t="s">
        <v>186</v>
      </c>
      <c r="F484" s="325">
        <v>0.64000000000000001</v>
      </c>
      <c r="G484" s="38"/>
      <c r="H484" s="44"/>
    </row>
    <row r="485" s="2" customFormat="1" ht="16.8" customHeight="1">
      <c r="A485" s="38"/>
      <c r="B485" s="44"/>
      <c r="C485" s="324" t="s">
        <v>664</v>
      </c>
      <c r="D485" s="324" t="s">
        <v>665</v>
      </c>
      <c r="E485" s="17" t="s">
        <v>261</v>
      </c>
      <c r="F485" s="325">
        <v>1.24</v>
      </c>
      <c r="G485" s="38"/>
      <c r="H485" s="44"/>
    </row>
    <row r="486" s="2" customFormat="1" ht="16.8" customHeight="1">
      <c r="A486" s="38"/>
      <c r="B486" s="44"/>
      <c r="C486" s="324" t="s">
        <v>738</v>
      </c>
      <c r="D486" s="324" t="s">
        <v>739</v>
      </c>
      <c r="E486" s="17" t="s">
        <v>186</v>
      </c>
      <c r="F486" s="325">
        <v>1.24</v>
      </c>
      <c r="G486" s="38"/>
      <c r="H486" s="44"/>
    </row>
    <row r="487" s="2" customFormat="1" ht="16.8" customHeight="1">
      <c r="A487" s="38"/>
      <c r="B487" s="44"/>
      <c r="C487" s="324" t="s">
        <v>742</v>
      </c>
      <c r="D487" s="324" t="s">
        <v>743</v>
      </c>
      <c r="E487" s="17" t="s">
        <v>186</v>
      </c>
      <c r="F487" s="325">
        <v>1.24</v>
      </c>
      <c r="G487" s="38"/>
      <c r="H487" s="44"/>
    </row>
    <row r="488" s="2" customFormat="1" ht="16.8" customHeight="1">
      <c r="A488" s="38"/>
      <c r="B488" s="44"/>
      <c r="C488" s="320" t="s">
        <v>469</v>
      </c>
      <c r="D488" s="321" t="s">
        <v>469</v>
      </c>
      <c r="E488" s="322" t="s">
        <v>1</v>
      </c>
      <c r="F488" s="323">
        <v>49.005000000000003</v>
      </c>
      <c r="G488" s="38"/>
      <c r="H488" s="44"/>
    </row>
    <row r="489" s="2" customFormat="1" ht="16.8" customHeight="1">
      <c r="A489" s="38"/>
      <c r="B489" s="44"/>
      <c r="C489" s="324" t="s">
        <v>1</v>
      </c>
      <c r="D489" s="324" t="s">
        <v>899</v>
      </c>
      <c r="E489" s="17" t="s">
        <v>1</v>
      </c>
      <c r="F489" s="325">
        <v>102.81999999999999</v>
      </c>
      <c r="G489" s="38"/>
      <c r="H489" s="44"/>
    </row>
    <row r="490" s="2" customFormat="1" ht="16.8" customHeight="1">
      <c r="A490" s="38"/>
      <c r="B490" s="44"/>
      <c r="C490" s="324" t="s">
        <v>1</v>
      </c>
      <c r="D490" s="324" t="s">
        <v>796</v>
      </c>
      <c r="E490" s="17" t="s">
        <v>1</v>
      </c>
      <c r="F490" s="325">
        <v>4.5510000000000002</v>
      </c>
      <c r="G490" s="38"/>
      <c r="H490" s="44"/>
    </row>
    <row r="491" s="2" customFormat="1" ht="16.8" customHeight="1">
      <c r="A491" s="38"/>
      <c r="B491" s="44"/>
      <c r="C491" s="324" t="s">
        <v>1</v>
      </c>
      <c r="D491" s="324" t="s">
        <v>900</v>
      </c>
      <c r="E491" s="17" t="s">
        <v>1</v>
      </c>
      <c r="F491" s="325">
        <v>-1.2150000000000001</v>
      </c>
      <c r="G491" s="38"/>
      <c r="H491" s="44"/>
    </row>
    <row r="492" s="2" customFormat="1" ht="16.8" customHeight="1">
      <c r="A492" s="38"/>
      <c r="B492" s="44"/>
      <c r="C492" s="324" t="s">
        <v>1</v>
      </c>
      <c r="D492" s="324" t="s">
        <v>527</v>
      </c>
      <c r="E492" s="17" t="s">
        <v>1</v>
      </c>
      <c r="F492" s="325">
        <v>-3.4750000000000001</v>
      </c>
      <c r="G492" s="38"/>
      <c r="H492" s="44"/>
    </row>
    <row r="493" s="2" customFormat="1" ht="16.8" customHeight="1">
      <c r="A493" s="38"/>
      <c r="B493" s="44"/>
      <c r="C493" s="324" t="s">
        <v>1</v>
      </c>
      <c r="D493" s="324" t="s">
        <v>901</v>
      </c>
      <c r="E493" s="17" t="s">
        <v>1</v>
      </c>
      <c r="F493" s="325">
        <v>-53.676000000000002</v>
      </c>
      <c r="G493" s="38"/>
      <c r="H493" s="44"/>
    </row>
    <row r="494" s="2" customFormat="1" ht="16.8" customHeight="1">
      <c r="A494" s="38"/>
      <c r="B494" s="44"/>
      <c r="C494" s="324" t="s">
        <v>469</v>
      </c>
      <c r="D494" s="324" t="s">
        <v>183</v>
      </c>
      <c r="E494" s="17" t="s">
        <v>1</v>
      </c>
      <c r="F494" s="325">
        <v>49.005000000000003</v>
      </c>
      <c r="G494" s="38"/>
      <c r="H494" s="44"/>
    </row>
    <row r="495" s="2" customFormat="1" ht="16.8" customHeight="1">
      <c r="A495" s="38"/>
      <c r="B495" s="44"/>
      <c r="C495" s="326" t="s">
        <v>984</v>
      </c>
      <c r="D495" s="38"/>
      <c r="E495" s="38"/>
      <c r="F495" s="38"/>
      <c r="G495" s="38"/>
      <c r="H495" s="44"/>
    </row>
    <row r="496" s="2" customFormat="1" ht="16.8" customHeight="1">
      <c r="A496" s="38"/>
      <c r="B496" s="44"/>
      <c r="C496" s="324" t="s">
        <v>521</v>
      </c>
      <c r="D496" s="324" t="s">
        <v>522</v>
      </c>
      <c r="E496" s="17" t="s">
        <v>186</v>
      </c>
      <c r="F496" s="325">
        <v>2</v>
      </c>
      <c r="G496" s="38"/>
      <c r="H496" s="44"/>
    </row>
    <row r="497" s="2" customFormat="1" ht="16.8" customHeight="1">
      <c r="A497" s="38"/>
      <c r="B497" s="44"/>
      <c r="C497" s="320" t="s">
        <v>472</v>
      </c>
      <c r="D497" s="321" t="s">
        <v>472</v>
      </c>
      <c r="E497" s="322" t="s">
        <v>1</v>
      </c>
      <c r="F497" s="323">
        <v>10</v>
      </c>
      <c r="G497" s="38"/>
      <c r="H497" s="44"/>
    </row>
    <row r="498" s="2" customFormat="1" ht="16.8" customHeight="1">
      <c r="A498" s="38"/>
      <c r="B498" s="44"/>
      <c r="C498" s="324" t="s">
        <v>472</v>
      </c>
      <c r="D498" s="324" t="s">
        <v>218</v>
      </c>
      <c r="E498" s="17" t="s">
        <v>1</v>
      </c>
      <c r="F498" s="325">
        <v>10</v>
      </c>
      <c r="G498" s="38"/>
      <c r="H498" s="44"/>
    </row>
    <row r="499" s="2" customFormat="1" ht="16.8" customHeight="1">
      <c r="A499" s="38"/>
      <c r="B499" s="44"/>
      <c r="C499" s="326" t="s">
        <v>984</v>
      </c>
      <c r="D499" s="38"/>
      <c r="E499" s="38"/>
      <c r="F499" s="38"/>
      <c r="G499" s="38"/>
      <c r="H499" s="44"/>
    </row>
    <row r="500" s="2" customFormat="1" ht="16.8" customHeight="1">
      <c r="A500" s="38"/>
      <c r="B500" s="44"/>
      <c r="C500" s="324" t="s">
        <v>575</v>
      </c>
      <c r="D500" s="324" t="s">
        <v>576</v>
      </c>
      <c r="E500" s="17" t="s">
        <v>186</v>
      </c>
      <c r="F500" s="325">
        <v>10</v>
      </c>
      <c r="G500" s="38"/>
      <c r="H500" s="44"/>
    </row>
    <row r="501" s="2" customFormat="1" ht="16.8" customHeight="1">
      <c r="A501" s="38"/>
      <c r="B501" s="44"/>
      <c r="C501" s="324" t="s">
        <v>764</v>
      </c>
      <c r="D501" s="324" t="s">
        <v>765</v>
      </c>
      <c r="E501" s="17" t="s">
        <v>186</v>
      </c>
      <c r="F501" s="325">
        <v>81.444999999999993</v>
      </c>
      <c r="G501" s="38"/>
      <c r="H501" s="44"/>
    </row>
    <row r="502" s="2" customFormat="1" ht="7.44" customHeight="1">
      <c r="A502" s="38"/>
      <c r="B502" s="191"/>
      <c r="C502" s="192"/>
      <c r="D502" s="192"/>
      <c r="E502" s="192"/>
      <c r="F502" s="192"/>
      <c r="G502" s="192"/>
      <c r="H502" s="44"/>
    </row>
    <row r="503" s="2" customFormat="1">
      <c r="A503" s="38"/>
      <c r="B503" s="38"/>
      <c r="C503" s="38"/>
      <c r="D503" s="38"/>
      <c r="E503" s="38"/>
      <c r="F503" s="38"/>
      <c r="G503" s="38"/>
      <c r="H503" s="38"/>
    </row>
  </sheetData>
  <sheetProtection sheet="1" formatColumns="0" formatRows="0" objects="1" scenarios="1" spinCount="100000" saltValue="x1C60QwL4dVjzxkrq8+npkQeRSojUtaeZrrF0MZP/CJi4S8Oa7f7c7Ie2unegrg/wqe0yRj2npEXWAdcvDyuyA==" hashValue="dbjtFggCdgR5EGRfb3Pv88WV4JasfD8G2FCxn667CsOkKeBkB6seT+kuogC+xZQObteyUQ1mXmdau25utbw4b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2021-04-11T11:37:38Z</dcterms:created>
  <dcterms:modified xsi:type="dcterms:W3CDTF">2021-04-11T11:37:50Z</dcterms:modified>
</cp:coreProperties>
</file>